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20.1\ﾌｧｲﾙｻｰﾊﾞ\作業用ﾌｫﾙﾀﾞ\(06)財政課\(02)財政係\21 　【公会計・財務書類】　\H29 表作成等（統一的基準）\"/>
    </mc:Choice>
  </mc:AlternateContent>
  <bookViews>
    <workbookView xWindow="0" yWindow="0" windowWidth="20490" windowHeight="7665"/>
  </bookViews>
  <sheets>
    <sheet name="連結貸借対照表" sheetId="1" r:id="rId1"/>
    <sheet name="連結行政コスト計算書" sheetId="2" r:id="rId2"/>
    <sheet name="連結純資産変動計算書" sheetId="3" r:id="rId3"/>
    <sheet name="連結資金収支計算書" sheetId="4" r:id="rId4"/>
  </sheets>
  <externalReferences>
    <externalReference r:id="rId5"/>
  </externalReferences>
  <definedNames>
    <definedName name="CSV" localSheetId="1">#REF!</definedName>
    <definedName name="CSV" localSheetId="3">#REF!</definedName>
    <definedName name="CSV" localSheetId="2">#REF!</definedName>
    <definedName name="CSV" localSheetId="0">#REF!</definedName>
    <definedName name="CSV">#REF!</definedName>
    <definedName name="CSVDATA" localSheetId="1">#REF!</definedName>
    <definedName name="CSVDATA" localSheetId="3">#REF!</definedName>
    <definedName name="CSVDATA" localSheetId="2">#REF!</definedName>
    <definedName name="CSVDATA" localSheetId="0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3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3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3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</workbook>
</file>

<file path=xl/calcChain.xml><?xml version="1.0" encoding="utf-8"?>
<calcChain xmlns="http://schemas.openxmlformats.org/spreadsheetml/2006/main">
  <c r="M31" i="3" l="1"/>
  <c r="M30" i="3"/>
  <c r="M29" i="3"/>
  <c r="M60" i="4" l="1"/>
  <c r="M59" i="4"/>
  <c r="Z74" i="1" l="1"/>
  <c r="Z13" i="1"/>
  <c r="Z22" i="1" s="1"/>
  <c r="Z7" i="1"/>
  <c r="P53" i="1"/>
  <c r="P49" i="1"/>
  <c r="P33" i="1"/>
  <c r="P8" i="1" s="1"/>
  <c r="O26" i="3" l="1"/>
  <c r="M26" i="3"/>
  <c r="O25" i="3"/>
  <c r="M25" i="3"/>
  <c r="K24" i="3"/>
  <c r="K25" i="3" s="1"/>
  <c r="O14" i="3"/>
  <c r="M14" i="3"/>
  <c r="K8" i="3"/>
  <c r="N28" i="2"/>
  <c r="M51" i="4" l="1"/>
  <c r="M48" i="4"/>
  <c r="M45" i="4"/>
  <c r="M43" i="4"/>
  <c r="M37" i="4"/>
  <c r="M31" i="4"/>
  <c r="M20" i="4"/>
  <c r="M15" i="4"/>
  <c r="M9" i="4" s="1"/>
  <c r="M10" i="4"/>
  <c r="O13" i="3"/>
  <c r="O10" i="3"/>
  <c r="K13" i="3"/>
  <c r="K10" i="3"/>
  <c r="K26" i="3"/>
  <c r="N37" i="2"/>
  <c r="N9" i="2"/>
  <c r="N8" i="2" s="1"/>
  <c r="N23" i="2"/>
  <c r="N7" i="2" s="1"/>
  <c r="N31" i="2" s="1"/>
  <c r="N40" i="2" s="1"/>
  <c r="N19" i="2"/>
  <c r="N14" i="2"/>
  <c r="P64" i="1"/>
  <c r="P68" i="1"/>
  <c r="P52" i="1"/>
  <c r="P7" i="1" s="1"/>
  <c r="P75" i="1" s="1"/>
  <c r="P59" i="1"/>
  <c r="P9" i="1"/>
  <c r="U24" i="3"/>
  <c r="U23" i="3"/>
  <c r="U22" i="3"/>
  <c r="U21" i="3"/>
  <c r="U20" i="3"/>
  <c r="U19" i="3"/>
  <c r="W14" i="3"/>
  <c r="V14" i="3"/>
  <c r="V25" i="3" s="1"/>
  <c r="U12" i="3"/>
  <c r="U11" i="3"/>
  <c r="X10" i="3"/>
  <c r="X13" i="3" s="1"/>
  <c r="X25" i="3" s="1"/>
  <c r="X26" i="3" s="1"/>
  <c r="U26" i="3" s="1"/>
  <c r="W10" i="3"/>
  <c r="W13" i="3" s="1"/>
  <c r="U9" i="3"/>
  <c r="U8" i="3"/>
  <c r="AE74" i="1"/>
  <c r="AD68" i="1"/>
  <c r="AD64" i="1" s="1"/>
  <c r="AD59" i="1"/>
  <c r="AD53" i="1"/>
  <c r="AD49" i="1"/>
  <c r="AD33" i="1"/>
  <c r="AE13" i="1"/>
  <c r="AD9" i="1"/>
  <c r="AE7" i="1"/>
  <c r="M29" i="4" l="1"/>
  <c r="M52" i="4" s="1"/>
  <c r="M55" i="4" s="1"/>
  <c r="Z75" i="1"/>
  <c r="AD52" i="1"/>
  <c r="U10" i="3"/>
  <c r="AE22" i="1"/>
  <c r="AE75" i="1" s="1"/>
  <c r="AD8" i="1"/>
  <c r="AD7" i="1" s="1"/>
  <c r="AD75" i="1" s="1"/>
  <c r="W25" i="3"/>
  <c r="U25" i="3" s="1"/>
  <c r="U13" i="3"/>
</calcChain>
</file>

<file path=xl/comments1.xml><?xml version="1.0" encoding="utf-8"?>
<comments xmlns="http://schemas.openxmlformats.org/spreadsheetml/2006/main">
  <authors>
    <author>0866</author>
  </authors>
  <commentLis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連結精算表の下水道会計を除外した金額を入力（計算式あり）
他の表も同じ</t>
        </r>
      </text>
    </comment>
  </commentList>
</comments>
</file>

<file path=xl/sharedStrings.xml><?xml version="1.0" encoding="utf-8"?>
<sst xmlns="http://schemas.openxmlformats.org/spreadsheetml/2006/main" count="522" uniqueCount="369">
  <si>
    <t>連結貸借対照表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</si>
  <si>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</si>
  <si>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</si>
  <si>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</si>
  <si>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</si>
  <si>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</si>
  <si>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</si>
  <si>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</si>
  <si>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</si>
  <si>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</si>
  <si>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</si>
  <si>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</si>
  <si>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</si>
  <si>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</si>
  <si>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地方債等</t>
    <phoneticPr fontId="3"/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</si>
  <si>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</si>
  <si>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</si>
  <si>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</si>
  <si>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</si>
  <si>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</si>
  <si>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</si>
  <si>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</si>
  <si>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</si>
  <si>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1055000</t>
  </si>
  <si>
    <t>1630000</t>
  </si>
  <si>
    <t>土地減損損失累計額</t>
  </si>
  <si>
    <t>-</t>
    <phoneticPr fontId="9"/>
  </si>
  <si>
    <t>損失補償等引当金</t>
  </si>
  <si>
    <t>1060000</t>
  </si>
  <si>
    <t>1640000</t>
  </si>
  <si>
    <t>立木竹</t>
  </si>
  <si>
    <t>その他</t>
  </si>
  <si>
    <t>1065000</t>
  </si>
  <si>
    <t>1650000</t>
  </si>
  <si>
    <t>立木竹減損損失累計額</t>
  </si>
  <si>
    <t>流動負債</t>
  </si>
  <si>
    <t>1070000</t>
  </si>
  <si>
    <t>1660000</t>
  </si>
  <si>
    <t>建物</t>
  </si>
  <si>
    <t>1年内償還予定地方債等</t>
    <phoneticPr fontId="3"/>
  </si>
  <si>
    <t>1080000</t>
  </si>
  <si>
    <t>1670000</t>
  </si>
  <si>
    <t>建物減価償却累計額</t>
  </si>
  <si>
    <t>未払金</t>
  </si>
  <si>
    <t>1085000</t>
  </si>
  <si>
    <t>1680000</t>
  </si>
  <si>
    <t>建物減損損失累計額</t>
  </si>
  <si>
    <t>未払費用</t>
  </si>
  <si>
    <t>1090000</t>
  </si>
  <si>
    <t>1690000</t>
  </si>
  <si>
    <t>工作物</t>
  </si>
  <si>
    <t>前受金</t>
  </si>
  <si>
    <t>1100000</t>
  </si>
  <si>
    <t>1700000</t>
  </si>
  <si>
    <t>工作物減価償却累計額</t>
  </si>
  <si>
    <t>前受収益</t>
  </si>
  <si>
    <t>1105000</t>
  </si>
  <si>
    <t>1710000</t>
  </si>
  <si>
    <t>工作物減損損失累計額</t>
  </si>
  <si>
    <t>-</t>
    <phoneticPr fontId="9"/>
  </si>
  <si>
    <t>賞与等引当金</t>
  </si>
  <si>
    <t>1110000</t>
  </si>
  <si>
    <t>1720000</t>
  </si>
  <si>
    <t>船舶</t>
  </si>
  <si>
    <t>預り金</t>
  </si>
  <si>
    <t>1120000</t>
  </si>
  <si>
    <t>1730000</t>
  </si>
  <si>
    <t>船舶減価償却累計額</t>
  </si>
  <si>
    <t>1125000</t>
  </si>
  <si>
    <t>1580000</t>
  </si>
  <si>
    <t>船舶減損損失累計額</t>
  </si>
  <si>
    <t>負債合計</t>
  </si>
  <si>
    <t>1130000</t>
  </si>
  <si>
    <t>浮標等</t>
  </si>
  <si>
    <t>【純資産の部】</t>
  </si>
  <si>
    <t>1140000</t>
  </si>
  <si>
    <t>1750000</t>
  </si>
  <si>
    <t>浮標等減価償却累計額</t>
  </si>
  <si>
    <t>固定資産等形成分</t>
  </si>
  <si>
    <t>1145000</t>
  </si>
  <si>
    <t>1760000</t>
  </si>
  <si>
    <t>浮標等減損損失累計額</t>
  </si>
  <si>
    <t>余剰分（不足分）</t>
  </si>
  <si>
    <t>1150000</t>
  </si>
  <si>
    <t>1765000</t>
  </si>
  <si>
    <t>航空機</t>
  </si>
  <si>
    <t>他団体出資等分</t>
  </si>
  <si>
    <t>1160000</t>
  </si>
  <si>
    <t>航空機減価償却累計額</t>
  </si>
  <si>
    <t>1165000</t>
  </si>
  <si>
    <t>航空機減損損失累計額</t>
  </si>
  <si>
    <t>1170000</t>
  </si>
  <si>
    <t>1180000</t>
  </si>
  <si>
    <t>その他減価償却累計額</t>
  </si>
  <si>
    <t>1185000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</si>
  <si>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</si>
  <si>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</si>
  <si>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</si>
  <si>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</si>
  <si>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</si>
  <si>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</si>
  <si>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</si>
  <si>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</si>
  <si>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</si>
  <si>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</si>
  <si>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</si>
  <si>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</si>
  <si>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</si>
  <si>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</si>
  <si>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</si>
  <si>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</si>
  <si>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</si>
  <si>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</si>
  <si>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</si>
  <si>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</si>
  <si>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</si>
  <si>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</si>
  <si>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</si>
  <si>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</si>
  <si>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</si>
  <si>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</si>
  <si>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</si>
  <si>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</si>
  <si>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</si>
  <si>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</si>
  <si>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</si>
  <si>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</si>
  <si>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</si>
  <si>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</si>
  <si>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</si>
  <si>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</si>
  <si>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</si>
  <si>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</si>
  <si>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</si>
  <si>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</si>
  <si>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</si>
  <si>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</si>
  <si>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</si>
  <si>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</si>
  <si>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</si>
  <si>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</si>
  <si>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</si>
  <si>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</si>
  <si>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</si>
  <si>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</si>
  <si>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</si>
  <si>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</si>
  <si>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</si>
  <si>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</si>
  <si>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</si>
  <si>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</si>
  <si>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</si>
  <si>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</si>
  <si>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</si>
  <si>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</si>
  <si>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</si>
  <si>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</si>
  <si>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</si>
  <si>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</si>
  <si>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繰延資産</t>
  </si>
  <si>
    <t>純資産合計</t>
  </si>
  <si>
    <t>1010000</t>
  </si>
  <si>
    <t>1570000</t>
  </si>
  <si>
    <t>資産合計</t>
  </si>
  <si>
    <t>負債及び純資産合計</t>
  </si>
  <si>
    <t>連結行政コスト計算書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</si>
  <si>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</si>
  <si>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</si>
  <si>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</si>
  <si>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</si>
  <si>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</si>
  <si>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</si>
  <si>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</si>
  <si>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</si>
  <si>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</si>
  <si>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</si>
  <si>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</si>
  <si>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</si>
  <si>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</si>
  <si>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</si>
  <si>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</si>
  <si>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</si>
  <si>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</si>
  <si>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</si>
  <si>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</si>
  <si>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</si>
  <si>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</si>
  <si>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</si>
  <si>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</si>
  <si>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</si>
  <si>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</si>
  <si>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</si>
  <si>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</si>
  <si>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</si>
  <si>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</si>
  <si>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</si>
  <si>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</si>
  <si>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</si>
  <si>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</si>
  <si>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</si>
  <si>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</si>
  <si>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</si>
  <si>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</si>
  <si>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</si>
  <si>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</si>
  <si>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</si>
  <si>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</si>
  <si>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</si>
  <si>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</si>
  <si>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</si>
  <si>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</si>
  <si>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</si>
  <si>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</si>
  <si>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</si>
  <si>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</si>
  <si>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</si>
  <si>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</si>
  <si>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</si>
  <si>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</si>
  <si>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</si>
  <si>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</si>
  <si>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</si>
  <si>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</si>
  <si>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</si>
  <si>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</si>
  <si>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</si>
  <si>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</si>
  <si>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連結純資産変動計算書</t>
  </si>
  <si>
    <t>合計</t>
  </si>
  <si>
    <t>固定資産
等形成分</t>
  </si>
  <si>
    <t>余剰分
（不足分）</t>
  </si>
  <si>
    <t>3010000</t>
  </si>
  <si>
    <t>前年度末純資産残高</t>
  </si>
  <si>
    <t>-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</si>
  <si>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</si>
  <si>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</si>
  <si>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</si>
  <si>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</si>
  <si>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</si>
  <si>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</si>
  <si>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</si>
  <si>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</si>
  <si>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</si>
  <si>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</si>
  <si>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</si>
  <si>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</si>
  <si>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</si>
  <si>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</si>
  <si>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</si>
  <si>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</si>
  <si>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</si>
  <si>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</si>
  <si>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</si>
  <si>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</si>
  <si>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</si>
  <si>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</si>
  <si>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</si>
  <si>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</si>
  <si>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3132000</t>
  </si>
  <si>
    <t>他団体出資等分の増加</t>
  </si>
  <si>
    <t>3133000</t>
  </si>
  <si>
    <t>他団体出資等分の減少</t>
  </si>
  <si>
    <t>3134000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</si>
  <si>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</si>
  <si>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</si>
  <si>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</si>
  <si>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</si>
  <si>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</si>
  <si>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</si>
  <si>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連結資金収支計算書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</si>
  <si>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</si>
  <si>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</si>
  <si>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</si>
  <si>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</si>
  <si>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</si>
  <si>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</si>
  <si>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</si>
  <si>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</si>
  <si>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</si>
  <si>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</si>
  <si>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</si>
  <si>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</si>
  <si>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</si>
  <si>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</si>
  <si>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</si>
  <si>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</si>
  <si>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</si>
  <si>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</si>
  <si>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</si>
  <si>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</si>
  <si>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</si>
  <si>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</si>
  <si>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</si>
  <si>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</si>
  <si>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</si>
  <si>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</si>
  <si>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</si>
  <si>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</si>
  <si>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</si>
  <si>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</si>
  <si>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</si>
  <si>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</si>
  <si>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</si>
  <si>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</si>
  <si>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</si>
  <si>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</si>
  <si>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</si>
  <si>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</si>
  <si>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</si>
  <si>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</si>
  <si>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</si>
  <si>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</si>
  <si>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</si>
  <si>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</si>
  <si>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</si>
  <si>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</si>
  <si>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</si>
  <si>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</si>
  <si>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</si>
  <si>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</si>
  <si>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</si>
  <si>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</si>
  <si>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</si>
  <si>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</si>
  <si>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</si>
  <si>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</si>
  <si>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</si>
  <si>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</si>
  <si>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</si>
  <si>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</si>
  <si>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</si>
  <si>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</si>
  <si>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</si>
  <si>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</si>
  <si>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</si>
  <si>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</si>
  <si>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</si>
  <si>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</si>
  <si>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</si>
  <si>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地方債等償還支出</t>
    <phoneticPr fontId="9"/>
  </si>
  <si>
    <t>4380000</t>
  </si>
  <si>
    <t>4390000</t>
  </si>
  <si>
    <t>財務活動収入</t>
  </si>
  <si>
    <t>4400000</t>
  </si>
  <si>
    <t>地方債等発行収入</t>
    <phoneticPr fontId="9"/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</si>
  <si>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</si>
  <si>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</si>
  <si>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</si>
  <si>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</si>
  <si>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</si>
  <si>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</si>
  <si>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</si>
  <si>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</si>
  <si>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</si>
  <si>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</si>
  <si>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</si>
  <si>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</si>
  <si>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</si>
  <si>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</si>
  <si>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</si>
  <si>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</si>
  <si>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</si>
  <si>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（平成３０年３月３１日現在）</t>
    <phoneticPr fontId="3"/>
  </si>
  <si>
    <t>自　平成２９年４月１日　</t>
    <phoneticPr fontId="9"/>
  </si>
  <si>
    <t>至　平成３０年３月３１日</t>
    <phoneticPr fontId="9"/>
  </si>
  <si>
    <t>自　平成２９年４月１日　</t>
    <phoneticPr fontId="9"/>
  </si>
  <si>
    <t>自　平成２９年４月１日　</t>
    <phoneticPr fontId="9"/>
  </si>
  <si>
    <t>（単位：円）</t>
    <phoneticPr fontId="9"/>
  </si>
  <si>
    <t>（単位：円）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</si>
</sst>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#,##0;&quot;△ &quot;#,##0"/>
    <numFmt numFmtId="178" formatCode="#,##0_ "/>
    <numFmt numFmtId="179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0" fillId="0" borderId="24">
      <alignment horizontal="center"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49" fontId="2" fillId="2" borderId="0" xfId="2" applyNumberFormat="1" applyFont="1" applyFill="1" applyAlignment="1">
      <alignment vertical="center"/>
    </xf>
    <xf numFmtId="0" fontId="2" fillId="2" borderId="0" xfId="3" applyFont="1" applyFill="1">
      <alignment vertical="center"/>
    </xf>
    <xf numFmtId="0" fontId="2" fillId="2" borderId="0" xfId="2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0" borderId="0" xfId="1" applyFont="1" applyFill="1" applyBorder="1" applyAlignment="1"/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38" fontId="1" fillId="0" borderId="0" xfId="4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0" borderId="6" xfId="1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1" fillId="0" borderId="5" xfId="4" applyFont="1" applyFill="1" applyBorder="1" applyAlignment="1">
      <alignment vertical="center"/>
    </xf>
    <xf numFmtId="177" fontId="1" fillId="2" borderId="6" xfId="1" applyNumberFormat="1" applyFont="1" applyFill="1" applyBorder="1" applyAlignment="1">
      <alignment horizontal="right" vertical="center"/>
    </xf>
    <xf numFmtId="176" fontId="10" fillId="2" borderId="7" xfId="1" applyNumberFormat="1" applyFont="1" applyFill="1" applyBorder="1" applyAlignment="1">
      <alignment horizontal="center" vertical="center"/>
    </xf>
    <xf numFmtId="178" fontId="10" fillId="2" borderId="7" xfId="1" applyNumberFormat="1" applyFont="1" applyFill="1" applyBorder="1" applyAlignment="1">
      <alignment horizontal="center" vertical="center"/>
    </xf>
    <xf numFmtId="177" fontId="0" fillId="2" borderId="6" xfId="1" applyNumberFormat="1" applyFont="1" applyFill="1" applyBorder="1" applyAlignment="1">
      <alignment horizontal="right" vertical="center"/>
    </xf>
    <xf numFmtId="38" fontId="11" fillId="0" borderId="0" xfId="4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77" fontId="1" fillId="2" borderId="10" xfId="1" applyNumberFormat="1" applyFont="1" applyFill="1" applyBorder="1" applyAlignment="1">
      <alignment horizontal="right" vertical="center"/>
    </xf>
    <xf numFmtId="178" fontId="10" fillId="2" borderId="11" xfId="1" applyNumberFormat="1" applyFont="1" applyFill="1" applyBorder="1" applyAlignment="1">
      <alignment horizontal="center" vertical="center"/>
    </xf>
    <xf numFmtId="38" fontId="1" fillId="0" borderId="0" xfId="4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center" vertical="center"/>
    </xf>
    <xf numFmtId="178" fontId="10" fillId="2" borderId="7" xfId="1" applyNumberFormat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0" fillId="0" borderId="7" xfId="1" applyFont="1" applyFill="1" applyBorder="1" applyAlignment="1">
      <alignment horizontal="right" vertical="center"/>
    </xf>
    <xf numFmtId="0" fontId="1" fillId="0" borderId="16" xfId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right" vertical="center"/>
    </xf>
    <xf numFmtId="177" fontId="1" fillId="2" borderId="21" xfId="1" applyNumberFormat="1" applyFont="1" applyFill="1" applyBorder="1" applyAlignment="1">
      <alignment horizontal="right" vertical="center"/>
    </xf>
    <xf numFmtId="178" fontId="10" fillId="2" borderId="22" xfId="1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/>
    </xf>
    <xf numFmtId="176" fontId="10" fillId="2" borderId="4" xfId="1" applyNumberFormat="1" applyFont="1" applyFill="1" applyBorder="1" applyAlignment="1">
      <alignment horizontal="center" vertical="center"/>
    </xf>
    <xf numFmtId="178" fontId="10" fillId="2" borderId="4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38" fontId="1" fillId="2" borderId="5" xfId="16" applyFont="1" applyFill="1" applyBorder="1" applyAlignment="1">
      <alignment vertical="center"/>
    </xf>
    <xf numFmtId="38" fontId="1" fillId="2" borderId="0" xfId="16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6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7" fontId="1" fillId="2" borderId="0" xfId="0" applyNumberFormat="1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8" xfId="16" applyFont="1" applyFill="1" applyBorder="1" applyAlignment="1">
      <alignment vertical="center"/>
    </xf>
    <xf numFmtId="38" fontId="1" fillId="2" borderId="9" xfId="16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37" fontId="10" fillId="2" borderId="11" xfId="0" applyNumberFormat="1" applyFon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right" vertical="center"/>
    </xf>
    <xf numFmtId="38" fontId="1" fillId="2" borderId="1" xfId="16" applyFont="1" applyFill="1" applyBorder="1" applyAlignment="1">
      <alignment vertical="center"/>
    </xf>
    <xf numFmtId="38" fontId="1" fillId="2" borderId="2" xfId="16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177" fontId="1" fillId="2" borderId="3" xfId="0" applyNumberFormat="1" applyFont="1" applyFill="1" applyBorder="1" applyAlignment="1">
      <alignment horizontal="right" vertical="center"/>
    </xf>
    <xf numFmtId="178" fontId="10" fillId="2" borderId="4" xfId="0" applyNumberFormat="1" applyFont="1" applyFill="1" applyBorder="1" applyAlignment="1">
      <alignment horizontal="center" vertical="center"/>
    </xf>
    <xf numFmtId="49" fontId="8" fillId="2" borderId="0" xfId="16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8" fontId="8" fillId="2" borderId="25" xfId="16" applyFont="1" applyFill="1" applyBorder="1" applyAlignment="1">
      <alignment vertical="center"/>
    </xf>
    <xf numFmtId="38" fontId="14" fillId="2" borderId="25" xfId="16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38" fontId="14" fillId="2" borderId="0" xfId="16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49" fontId="2" fillId="0" borderId="0" xfId="12" applyNumberFormat="1" applyFont="1" applyFill="1" applyAlignment="1">
      <alignment vertical="center"/>
    </xf>
    <xf numFmtId="0" fontId="2" fillId="0" borderId="0" xfId="12" applyFont="1" applyFill="1" applyAlignment="1">
      <alignment vertical="center"/>
    </xf>
    <xf numFmtId="0" fontId="12" fillId="0" borderId="0" xfId="12" applyFont="1" applyFill="1" applyBorder="1" applyAlignment="1"/>
    <xf numFmtId="0" fontId="12" fillId="0" borderId="0" xfId="12" applyFont="1" applyFill="1" applyBorder="1" applyAlignment="1">
      <alignment horizontal="center"/>
    </xf>
    <xf numFmtId="0" fontId="1" fillId="0" borderId="0" xfId="12" applyFont="1" applyFill="1" applyBorder="1" applyAlignment="1">
      <alignment horizontal="center"/>
    </xf>
    <xf numFmtId="0" fontId="1" fillId="0" borderId="0" xfId="12" applyFont="1" applyFill="1" applyBorder="1" applyAlignment="1"/>
    <xf numFmtId="0" fontId="1" fillId="0" borderId="0" xfId="12" applyFont="1" applyFill="1" applyBorder="1" applyAlignment="1">
      <alignment horizontal="right"/>
    </xf>
    <xf numFmtId="0" fontId="0" fillId="0" borderId="0" xfId="12" applyFont="1" applyFill="1" applyBorder="1" applyAlignment="1">
      <alignment horizontal="right"/>
    </xf>
    <xf numFmtId="0" fontId="1" fillId="0" borderId="0" xfId="12" applyFont="1" applyFill="1" applyAlignment="1">
      <alignment vertical="center"/>
    </xf>
    <xf numFmtId="0" fontId="1" fillId="0" borderId="25" xfId="12" applyFont="1" applyFill="1" applyBorder="1" applyAlignment="1">
      <alignment vertical="center"/>
    </xf>
    <xf numFmtId="0" fontId="1" fillId="0" borderId="29" xfId="12" applyFont="1" applyFill="1" applyBorder="1" applyAlignment="1">
      <alignment vertical="center"/>
    </xf>
    <xf numFmtId="0" fontId="1" fillId="0" borderId="0" xfId="12" applyFont="1" applyFill="1" applyAlignment="1">
      <alignment horizontal="center" vertical="center"/>
    </xf>
    <xf numFmtId="38" fontId="1" fillId="0" borderId="34" xfId="4" applyFont="1" applyFill="1" applyBorder="1" applyAlignment="1">
      <alignment vertical="center"/>
    </xf>
    <xf numFmtId="38" fontId="1" fillId="0" borderId="35" xfId="4" applyFont="1" applyFill="1" applyBorder="1" applyAlignment="1">
      <alignment vertical="center"/>
    </xf>
    <xf numFmtId="0" fontId="1" fillId="0" borderId="35" xfId="12" applyFont="1" applyFill="1" applyBorder="1" applyAlignment="1">
      <alignment vertical="center"/>
    </xf>
    <xf numFmtId="177" fontId="1" fillId="0" borderId="36" xfId="12" applyNumberFormat="1" applyFont="1" applyFill="1" applyBorder="1" applyAlignment="1">
      <alignment horizontal="right" vertical="center"/>
    </xf>
    <xf numFmtId="179" fontId="10" fillId="0" borderId="35" xfId="12" applyNumberFormat="1" applyFont="1" applyFill="1" applyBorder="1" applyAlignment="1">
      <alignment horizontal="center" vertical="center"/>
    </xf>
    <xf numFmtId="177" fontId="10" fillId="0" borderId="37" xfId="12" applyNumberFormat="1" applyFont="1" applyFill="1" applyBorder="1" applyAlignment="1">
      <alignment horizontal="center" vertical="center"/>
    </xf>
    <xf numFmtId="177" fontId="0" fillId="0" borderId="35" xfId="12" applyNumberFormat="1" applyFont="1" applyFill="1" applyBorder="1" applyAlignment="1">
      <alignment horizontal="right" vertical="center"/>
    </xf>
    <xf numFmtId="177" fontId="10" fillId="0" borderId="38" xfId="12" applyNumberFormat="1" applyFont="1" applyFill="1" applyBorder="1" applyAlignment="1">
      <alignment horizontal="center" vertical="center"/>
    </xf>
    <xf numFmtId="177" fontId="2" fillId="0" borderId="0" xfId="12" applyNumberFormat="1" applyFont="1" applyFill="1" applyAlignment="1">
      <alignment vertical="center"/>
    </xf>
    <xf numFmtId="0" fontId="1" fillId="0" borderId="0" xfId="12" applyFont="1" applyFill="1" applyBorder="1" applyAlignment="1">
      <alignment vertical="center"/>
    </xf>
    <xf numFmtId="177" fontId="1" fillId="0" borderId="6" xfId="12" applyNumberFormat="1" applyFont="1" applyFill="1" applyBorder="1" applyAlignment="1">
      <alignment horizontal="right" vertical="center"/>
    </xf>
    <xf numFmtId="179" fontId="10" fillId="0" borderId="0" xfId="12" applyNumberFormat="1" applyFont="1" applyFill="1" applyBorder="1" applyAlignment="1">
      <alignment horizontal="center" vertical="center"/>
    </xf>
    <xf numFmtId="177" fontId="10" fillId="0" borderId="12" xfId="12" applyNumberFormat="1" applyFont="1" applyFill="1" applyBorder="1" applyAlignment="1">
      <alignment horizontal="center" vertical="center"/>
    </xf>
    <xf numFmtId="177" fontId="0" fillId="0" borderId="0" xfId="12" applyNumberFormat="1" applyFont="1" applyFill="1" applyBorder="1" applyAlignment="1">
      <alignment horizontal="right" vertical="center"/>
    </xf>
    <xf numFmtId="177" fontId="10" fillId="0" borderId="41" xfId="12" applyNumberFormat="1" applyFont="1" applyFill="1" applyBorder="1" applyAlignment="1">
      <alignment horizontal="center" vertical="center"/>
    </xf>
    <xf numFmtId="0" fontId="1" fillId="0" borderId="5" xfId="12" applyFont="1" applyFill="1" applyBorder="1" applyAlignment="1">
      <alignment vertical="center"/>
    </xf>
    <xf numFmtId="177" fontId="10" fillId="0" borderId="7" xfId="12" applyNumberFormat="1" applyFont="1" applyFill="1" applyBorder="1" applyAlignment="1">
      <alignment horizontal="center" vertical="center"/>
    </xf>
    <xf numFmtId="0" fontId="1" fillId="0" borderId="5" xfId="14" applyFont="1" applyFill="1" applyBorder="1" applyAlignment="1">
      <alignment horizontal="left" vertical="center"/>
    </xf>
    <xf numFmtId="0" fontId="1" fillId="0" borderId="0" xfId="14" applyFont="1" applyFill="1" applyBorder="1" applyAlignment="1">
      <alignment horizontal="left" vertical="center"/>
    </xf>
    <xf numFmtId="38" fontId="1" fillId="0" borderId="13" xfId="4" applyFont="1" applyFill="1" applyBorder="1" applyAlignment="1">
      <alignment vertical="center"/>
    </xf>
    <xf numFmtId="0" fontId="1" fillId="0" borderId="14" xfId="14" applyFont="1" applyFill="1" applyBorder="1" applyAlignment="1">
      <alignment vertical="center"/>
    </xf>
    <xf numFmtId="0" fontId="1" fillId="0" borderId="14" xfId="12" applyFont="1" applyFill="1" applyBorder="1" applyAlignment="1">
      <alignment vertical="center"/>
    </xf>
    <xf numFmtId="177" fontId="1" fillId="0" borderId="16" xfId="12" applyNumberFormat="1" applyFont="1" applyFill="1" applyBorder="1" applyAlignment="1">
      <alignment horizontal="right" vertical="center"/>
    </xf>
    <xf numFmtId="179" fontId="10" fillId="0" borderId="14" xfId="12" applyNumberFormat="1" applyFont="1" applyFill="1" applyBorder="1" applyAlignment="1">
      <alignment horizontal="center" vertical="center"/>
    </xf>
    <xf numFmtId="177" fontId="10" fillId="0" borderId="15" xfId="12" applyNumberFormat="1" applyFont="1" applyFill="1" applyBorder="1" applyAlignment="1">
      <alignment horizontal="center" vertical="center"/>
    </xf>
    <xf numFmtId="177" fontId="0" fillId="0" borderId="14" xfId="12" applyNumberFormat="1" applyFont="1" applyFill="1" applyBorder="1" applyAlignment="1">
      <alignment horizontal="right" vertical="center"/>
    </xf>
    <xf numFmtId="177" fontId="10" fillId="0" borderId="17" xfId="12" applyNumberFormat="1" applyFont="1" applyFill="1" applyBorder="1" applyAlignment="1">
      <alignment horizontal="center" vertical="center"/>
    </xf>
    <xf numFmtId="38" fontId="1" fillId="0" borderId="8" xfId="4" applyFont="1" applyFill="1" applyBorder="1" applyAlignment="1">
      <alignment vertical="center"/>
    </xf>
    <xf numFmtId="0" fontId="1" fillId="0" borderId="9" xfId="14" applyFont="1" applyFill="1" applyBorder="1" applyAlignment="1">
      <alignment vertical="center"/>
    </xf>
    <xf numFmtId="0" fontId="1" fillId="0" borderId="46" xfId="14" applyFont="1" applyFill="1" applyBorder="1" applyAlignment="1">
      <alignment vertical="center"/>
    </xf>
    <xf numFmtId="0" fontId="1" fillId="0" borderId="9" xfId="12" applyFont="1" applyFill="1" applyBorder="1" applyAlignment="1">
      <alignment vertical="center"/>
    </xf>
    <xf numFmtId="177" fontId="1" fillId="0" borderId="10" xfId="12" applyNumberFormat="1" applyFont="1" applyFill="1" applyBorder="1" applyAlignment="1">
      <alignment horizontal="right" vertical="center"/>
    </xf>
    <xf numFmtId="179" fontId="10" fillId="0" borderId="47" xfId="12" applyNumberFormat="1" applyFont="1" applyFill="1" applyBorder="1" applyAlignment="1">
      <alignment horizontal="center" vertical="center"/>
    </xf>
    <xf numFmtId="177" fontId="10" fillId="0" borderId="47" xfId="12" applyNumberFormat="1" applyFont="1" applyFill="1" applyBorder="1" applyAlignment="1">
      <alignment horizontal="center" vertical="center"/>
    </xf>
    <xf numFmtId="177" fontId="0" fillId="0" borderId="9" xfId="12" applyNumberFormat="1" applyFont="1" applyFill="1" applyBorder="1" applyAlignment="1">
      <alignment horizontal="right" vertical="center"/>
    </xf>
    <xf numFmtId="177" fontId="10" fillId="0" borderId="11" xfId="12" applyNumberFormat="1" applyFont="1" applyFill="1" applyBorder="1" applyAlignment="1">
      <alignment horizontal="center" vertical="center"/>
    </xf>
    <xf numFmtId="0" fontId="1" fillId="0" borderId="0" xfId="14" applyFont="1" applyFill="1" applyBorder="1" applyAlignment="1">
      <alignment vertical="center"/>
    </xf>
    <xf numFmtId="177" fontId="0" fillId="0" borderId="6" xfId="12" applyNumberFormat="1" applyFont="1" applyFill="1" applyBorder="1" applyAlignment="1">
      <alignment horizontal="right" vertical="center"/>
    </xf>
    <xf numFmtId="179" fontId="10" fillId="0" borderId="12" xfId="12" applyNumberFormat="1" applyFont="1" applyFill="1" applyBorder="1" applyAlignment="1">
      <alignment horizontal="center" vertical="center"/>
    </xf>
    <xf numFmtId="0" fontId="1" fillId="0" borderId="14" xfId="14" applyFont="1" applyFill="1" applyBorder="1" applyAlignment="1">
      <alignment horizontal="left" vertical="center"/>
    </xf>
    <xf numFmtId="38" fontId="8" fillId="0" borderId="0" xfId="4" applyFont="1" applyFill="1" applyBorder="1" applyAlignment="1">
      <alignment vertical="center"/>
    </xf>
    <xf numFmtId="38" fontId="1" fillId="0" borderId="18" xfId="4" applyFont="1" applyFill="1" applyBorder="1" applyAlignment="1">
      <alignment vertical="center"/>
    </xf>
    <xf numFmtId="0" fontId="1" fillId="0" borderId="19" xfId="14" applyFont="1" applyFill="1" applyBorder="1" applyAlignment="1">
      <alignment vertical="center"/>
    </xf>
    <xf numFmtId="0" fontId="1" fillId="0" borderId="19" xfId="14" applyFont="1" applyFill="1" applyBorder="1" applyAlignment="1">
      <alignment horizontal="left" vertical="center"/>
    </xf>
    <xf numFmtId="0" fontId="11" fillId="0" borderId="19" xfId="14" applyFont="1" applyFill="1" applyBorder="1" applyAlignment="1">
      <alignment horizontal="left" vertical="center"/>
    </xf>
    <xf numFmtId="0" fontId="1" fillId="0" borderId="19" xfId="12" applyFont="1" applyFill="1" applyBorder="1" applyAlignment="1">
      <alignment vertical="center"/>
    </xf>
    <xf numFmtId="177" fontId="1" fillId="0" borderId="21" xfId="12" applyNumberFormat="1" applyFont="1" applyFill="1" applyBorder="1" applyAlignment="1">
      <alignment horizontal="right" vertical="center"/>
    </xf>
    <xf numFmtId="179" fontId="10" fillId="0" borderId="19" xfId="12" applyNumberFormat="1" applyFont="1" applyFill="1" applyBorder="1" applyAlignment="1">
      <alignment horizontal="center" vertical="center"/>
    </xf>
    <xf numFmtId="177" fontId="10" fillId="0" borderId="20" xfId="12" applyNumberFormat="1" applyFont="1" applyFill="1" applyBorder="1" applyAlignment="1">
      <alignment horizontal="center" vertical="center"/>
    </xf>
    <xf numFmtId="177" fontId="10" fillId="0" borderId="22" xfId="4" applyNumberFormat="1" applyFont="1" applyFill="1" applyBorder="1" applyAlignment="1">
      <alignment horizontal="center" vertical="center"/>
    </xf>
    <xf numFmtId="38" fontId="1" fillId="0" borderId="30" xfId="4" applyFont="1" applyFill="1" applyBorder="1" applyAlignment="1">
      <alignment vertical="center"/>
    </xf>
    <xf numFmtId="0" fontId="1" fillId="0" borderId="31" xfId="14" applyFont="1" applyFill="1" applyBorder="1" applyAlignment="1">
      <alignment vertical="center"/>
    </xf>
    <xf numFmtId="0" fontId="1" fillId="0" borderId="31" xfId="14" applyFont="1" applyFill="1" applyBorder="1" applyAlignment="1">
      <alignment horizontal="left" vertical="center"/>
    </xf>
    <xf numFmtId="0" fontId="1" fillId="0" borderId="31" xfId="12" applyFont="1" applyFill="1" applyBorder="1" applyAlignment="1">
      <alignment vertical="center"/>
    </xf>
    <xf numFmtId="177" fontId="1" fillId="0" borderId="33" xfId="12" applyNumberFormat="1" applyFont="1" applyFill="1" applyBorder="1" applyAlignment="1">
      <alignment horizontal="right" vertical="center"/>
    </xf>
    <xf numFmtId="179" fontId="10" fillId="0" borderId="31" xfId="12" applyNumberFormat="1" applyFont="1" applyFill="1" applyBorder="1" applyAlignment="1">
      <alignment horizontal="center" vertical="center"/>
    </xf>
    <xf numFmtId="177" fontId="10" fillId="0" borderId="32" xfId="12" applyNumberFormat="1" applyFont="1" applyFill="1" applyBorder="1" applyAlignment="1">
      <alignment horizontal="center" vertical="center"/>
    </xf>
    <xf numFmtId="177" fontId="0" fillId="0" borderId="31" xfId="12" applyNumberFormat="1" applyFont="1" applyFill="1" applyBorder="1" applyAlignment="1">
      <alignment horizontal="right" vertical="center"/>
    </xf>
    <xf numFmtId="177" fontId="10" fillId="0" borderId="53" xfId="4" applyNumberFormat="1" applyFont="1" applyFill="1" applyBorder="1" applyAlignment="1">
      <alignment horizontal="center" vertical="center"/>
    </xf>
    <xf numFmtId="0" fontId="1" fillId="0" borderId="25" xfId="12" applyFont="1" applyFill="1" applyBorder="1" applyAlignment="1">
      <alignment vertical="top" wrapText="1"/>
    </xf>
    <xf numFmtId="0" fontId="1" fillId="0" borderId="25" xfId="12" applyFont="1" applyFill="1" applyBorder="1" applyAlignment="1">
      <alignment vertical="top"/>
    </xf>
    <xf numFmtId="0" fontId="1" fillId="0" borderId="0" xfId="12" applyFont="1" applyFill="1" applyBorder="1" applyAlignment="1">
      <alignment vertical="top"/>
    </xf>
    <xf numFmtId="0" fontId="2" fillId="0" borderId="0" xfId="12" applyFont="1" applyAlignment="1">
      <alignment horizontal="left" vertical="center"/>
    </xf>
    <xf numFmtId="0" fontId="1" fillId="0" borderId="0" xfId="12" applyFont="1" applyAlignment="1">
      <alignment horizontal="center" vertical="center"/>
    </xf>
    <xf numFmtId="0" fontId="1" fillId="0" borderId="0" xfId="12" applyFont="1"/>
    <xf numFmtId="0" fontId="11" fillId="2" borderId="0" xfId="3" applyFont="1" applyFill="1">
      <alignment vertical="center"/>
    </xf>
    <xf numFmtId="0" fontId="16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0" fillId="2" borderId="0" xfId="2" applyFont="1" applyFill="1" applyBorder="1" applyAlignment="1">
      <alignment horizontal="right" vertical="center"/>
    </xf>
    <xf numFmtId="49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38" fontId="1" fillId="2" borderId="26" xfId="4" applyFont="1" applyFill="1" applyBorder="1" applyAlignment="1">
      <alignment vertical="center"/>
    </xf>
    <xf numFmtId="0" fontId="1" fillId="2" borderId="25" xfId="14" applyFont="1" applyFill="1" applyBorder="1" applyAlignment="1">
      <alignment vertical="center"/>
    </xf>
    <xf numFmtId="0" fontId="1" fillId="2" borderId="25" xfId="14" applyFont="1" applyFill="1" applyBorder="1" applyAlignment="1">
      <alignment horizontal="left" vertical="center"/>
    </xf>
    <xf numFmtId="0" fontId="1" fillId="2" borderId="25" xfId="2" applyFont="1" applyFill="1" applyBorder="1" applyAlignment="1">
      <alignment vertical="center"/>
    </xf>
    <xf numFmtId="0" fontId="1" fillId="2" borderId="27" xfId="2" applyFont="1" applyFill="1" applyBorder="1" applyAlignment="1">
      <alignment vertical="center"/>
    </xf>
    <xf numFmtId="0" fontId="10" fillId="2" borderId="29" xfId="2" applyFont="1" applyFill="1" applyBorder="1" applyAlignment="1">
      <alignment vertical="center"/>
    </xf>
    <xf numFmtId="177" fontId="1" fillId="2" borderId="0" xfId="0" applyNumberFormat="1" applyFont="1" applyFill="1" applyBorder="1">
      <alignment vertical="center"/>
    </xf>
    <xf numFmtId="38" fontId="1" fillId="2" borderId="5" xfId="4" applyFont="1" applyFill="1" applyBorder="1" applyAlignment="1">
      <alignment vertical="center"/>
    </xf>
    <xf numFmtId="0" fontId="1" fillId="2" borderId="0" xfId="14" applyFont="1" applyFill="1" applyBorder="1" applyAlignment="1">
      <alignment vertical="center"/>
    </xf>
    <xf numFmtId="0" fontId="1" fillId="2" borderId="0" xfId="14" applyFont="1" applyFill="1" applyBorder="1" applyAlignment="1">
      <alignment horizontal="left" vertical="center"/>
    </xf>
    <xf numFmtId="0" fontId="1" fillId="2" borderId="12" xfId="2" applyFont="1" applyFill="1" applyBorder="1" applyAlignment="1">
      <alignment vertical="center"/>
    </xf>
    <xf numFmtId="177" fontId="1" fillId="2" borderId="6" xfId="2" applyNumberFormat="1" applyFont="1" applyFill="1" applyBorder="1" applyAlignment="1">
      <alignment horizontal="right" vertical="center"/>
    </xf>
    <xf numFmtId="178" fontId="10" fillId="2" borderId="7" xfId="2" applyNumberFormat="1" applyFont="1" applyFill="1" applyBorder="1" applyAlignment="1">
      <alignment horizontal="center" vertical="center"/>
    </xf>
    <xf numFmtId="0" fontId="1" fillId="2" borderId="5" xfId="2" applyFont="1" applyFill="1" applyBorder="1" applyAlignment="1">
      <alignment vertical="center"/>
    </xf>
    <xf numFmtId="0" fontId="1" fillId="2" borderId="5" xfId="5" applyFont="1" applyFill="1" applyBorder="1" applyAlignment="1">
      <alignment vertical="center"/>
    </xf>
    <xf numFmtId="0" fontId="1" fillId="2" borderId="0" xfId="5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horizontal="center" vertical="center"/>
    </xf>
    <xf numFmtId="38" fontId="1" fillId="2" borderId="0" xfId="4" applyFont="1" applyFill="1" applyBorder="1" applyAlignment="1">
      <alignment vertical="center"/>
    </xf>
    <xf numFmtId="177" fontId="0" fillId="2" borderId="6" xfId="2" applyNumberFormat="1" applyFont="1" applyFill="1" applyBorder="1" applyAlignment="1">
      <alignment horizontal="right" vertical="center"/>
    </xf>
    <xf numFmtId="0" fontId="1" fillId="2" borderId="8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38" fontId="1" fillId="2" borderId="9" xfId="4" applyFont="1" applyFill="1" applyBorder="1" applyAlignment="1">
      <alignment vertical="center"/>
    </xf>
    <xf numFmtId="0" fontId="1" fillId="2" borderId="9" xfId="5" applyFont="1" applyFill="1" applyBorder="1" applyAlignment="1">
      <alignment vertical="center"/>
    </xf>
    <xf numFmtId="0" fontId="1" fillId="2" borderId="47" xfId="2" applyFont="1" applyFill="1" applyBorder="1" applyAlignment="1">
      <alignment vertical="center"/>
    </xf>
    <xf numFmtId="177" fontId="1" fillId="2" borderId="10" xfId="2" applyNumberFormat="1" applyFont="1" applyFill="1" applyBorder="1" applyAlignment="1">
      <alignment horizontal="right" vertical="center"/>
    </xf>
    <xf numFmtId="178" fontId="10" fillId="2" borderId="11" xfId="2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177" fontId="0" fillId="2" borderId="16" xfId="2" applyNumberFormat="1" applyFont="1" applyFill="1" applyBorder="1" applyAlignment="1">
      <alignment horizontal="right" vertical="center"/>
    </xf>
    <xf numFmtId="177" fontId="1" fillId="2" borderId="3" xfId="2" applyNumberFormat="1" applyFont="1" applyFill="1" applyBorder="1" applyAlignment="1">
      <alignment horizontal="right" vertical="center"/>
    </xf>
    <xf numFmtId="178" fontId="10" fillId="2" borderId="4" xfId="2" applyNumberFormat="1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left" vertical="center"/>
    </xf>
    <xf numFmtId="177" fontId="1" fillId="2" borderId="0" xfId="2" applyNumberFormat="1" applyFont="1" applyFill="1" applyBorder="1" applyAlignment="1">
      <alignment horizontal="right" vertical="center"/>
    </xf>
    <xf numFmtId="178" fontId="10" fillId="2" borderId="25" xfId="2" applyNumberFormat="1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left" vertical="center"/>
    </xf>
    <xf numFmtId="0" fontId="1" fillId="2" borderId="35" xfId="2" applyFont="1" applyFill="1" applyBorder="1" applyAlignment="1">
      <alignment horizontal="left" vertical="center"/>
    </xf>
    <xf numFmtId="177" fontId="1" fillId="2" borderId="36" xfId="2" applyNumberFormat="1" applyFont="1" applyFill="1" applyBorder="1" applyAlignment="1">
      <alignment horizontal="right" vertical="center"/>
    </xf>
    <xf numFmtId="178" fontId="10" fillId="2" borderId="38" xfId="2" applyNumberFormat="1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  <xf numFmtId="0" fontId="1" fillId="2" borderId="18" xfId="2" applyFont="1" applyFill="1" applyBorder="1" applyAlignment="1">
      <alignment horizontal="left" vertical="center"/>
    </xf>
    <xf numFmtId="0" fontId="1" fillId="2" borderId="19" xfId="2" applyFont="1" applyFill="1" applyBorder="1" applyAlignment="1">
      <alignment horizontal="left" vertical="center"/>
    </xf>
    <xf numFmtId="177" fontId="1" fillId="2" borderId="21" xfId="2" applyNumberFormat="1" applyFont="1" applyFill="1" applyBorder="1" applyAlignment="1">
      <alignment horizontal="right" vertical="center"/>
    </xf>
    <xf numFmtId="178" fontId="10" fillId="2" borderId="22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vertical="center"/>
    </xf>
    <xf numFmtId="0" fontId="1" fillId="2" borderId="2" xfId="2" applyFont="1" applyFill="1" applyBorder="1" applyAlignment="1">
      <alignment vertical="center"/>
    </xf>
    <xf numFmtId="38" fontId="1" fillId="2" borderId="2" xfId="4" applyFont="1" applyFill="1" applyBorder="1" applyAlignment="1">
      <alignment vertical="center"/>
    </xf>
    <xf numFmtId="0" fontId="1" fillId="2" borderId="2" xfId="5" applyFont="1" applyFill="1" applyBorder="1" applyAlignment="1">
      <alignment vertical="center"/>
    </xf>
    <xf numFmtId="38" fontId="8" fillId="2" borderId="0" xfId="4" applyFont="1" applyFill="1" applyBorder="1" applyAlignment="1">
      <alignment vertical="center"/>
    </xf>
    <xf numFmtId="0" fontId="8" fillId="2" borderId="0" xfId="5" applyFont="1" applyFill="1" applyBorder="1" applyAlignment="1">
      <alignment vertical="center"/>
    </xf>
    <xf numFmtId="0" fontId="8" fillId="2" borderId="0" xfId="14" applyFont="1" applyFill="1" applyBorder="1" applyAlignment="1">
      <alignment horizontal="lef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38" fontId="1" fillId="0" borderId="6" xfId="17" applyFont="1" applyFill="1" applyBorder="1" applyAlignment="1">
      <alignment horizontal="left" vertical="center"/>
    </xf>
    <xf numFmtId="177" fontId="1" fillId="0" borderId="0" xfId="1" applyNumberFormat="1" applyFont="1" applyFill="1" applyAlignment="1">
      <alignment vertical="center"/>
    </xf>
    <xf numFmtId="177" fontId="1" fillId="0" borderId="6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0" fontId="1" fillId="0" borderId="28" xfId="2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horizontal="right" vertical="center"/>
    </xf>
    <xf numFmtId="177" fontId="0" fillId="0" borderId="6" xfId="2" applyNumberFormat="1" applyFont="1" applyFill="1" applyBorder="1" applyAlignment="1">
      <alignment horizontal="right" vertical="center"/>
    </xf>
    <xf numFmtId="177" fontId="1" fillId="0" borderId="10" xfId="2" applyNumberFormat="1" applyFont="1" applyFill="1" applyBorder="1" applyAlignment="1">
      <alignment horizontal="right" vertical="center"/>
    </xf>
    <xf numFmtId="177" fontId="1" fillId="0" borderId="6" xfId="2" applyNumberFormat="1" applyFont="1" applyFill="1" applyBorder="1" applyAlignment="1">
      <alignment horizontal="center" vertical="center"/>
    </xf>
    <xf numFmtId="177" fontId="1" fillId="0" borderId="0" xfId="12" applyNumberFormat="1" applyFont="1" applyFill="1" applyAlignment="1">
      <alignment vertic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38" fontId="1" fillId="0" borderId="8" xfId="4" applyFont="1" applyFill="1" applyBorder="1" applyAlignment="1">
      <alignment horizontal="center" vertical="center"/>
    </xf>
    <xf numFmtId="38" fontId="1" fillId="0" borderId="9" xfId="4" applyFont="1" applyFill="1" applyBorder="1" applyAlignment="1">
      <alignment horizontal="center" vertical="center"/>
    </xf>
    <xf numFmtId="38" fontId="1" fillId="0" borderId="5" xfId="4" applyFont="1" applyFill="1" applyBorder="1" applyAlignment="1">
      <alignment horizontal="center" vertical="center"/>
    </xf>
    <xf numFmtId="38" fontId="1" fillId="0" borderId="0" xfId="4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38" fontId="1" fillId="0" borderId="1" xfId="4" applyFont="1" applyFill="1" applyBorder="1" applyAlignment="1">
      <alignment horizontal="center" vertical="center"/>
    </xf>
    <xf numFmtId="38" fontId="1" fillId="0" borderId="2" xfId="4" applyFont="1" applyFill="1" applyBorder="1" applyAlignment="1">
      <alignment horizontal="center" vertical="center"/>
    </xf>
    <xf numFmtId="38" fontId="1" fillId="0" borderId="23" xfId="4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0" fontId="7" fillId="0" borderId="0" xfId="12" applyFont="1" applyFill="1" applyBorder="1" applyAlignment="1">
      <alignment horizontal="center"/>
    </xf>
    <xf numFmtId="0" fontId="1" fillId="0" borderId="26" xfId="12" applyFont="1" applyFill="1" applyBorder="1" applyAlignment="1">
      <alignment horizontal="center" vertical="center"/>
    </xf>
    <xf numFmtId="0" fontId="1" fillId="0" borderId="25" xfId="12" applyFont="1" applyFill="1" applyBorder="1" applyAlignment="1">
      <alignment horizontal="center" vertical="center"/>
    </xf>
    <xf numFmtId="0" fontId="1" fillId="0" borderId="27" xfId="12" applyFont="1" applyFill="1" applyBorder="1" applyAlignment="1">
      <alignment horizontal="center" vertical="center"/>
    </xf>
    <xf numFmtId="0" fontId="1" fillId="0" borderId="30" xfId="12" applyFont="1" applyFill="1" applyBorder="1" applyAlignment="1">
      <alignment horizontal="center" vertical="center"/>
    </xf>
    <xf numFmtId="0" fontId="1" fillId="0" borderId="31" xfId="12" applyFont="1" applyFill="1" applyBorder="1" applyAlignment="1">
      <alignment horizontal="center" vertical="center"/>
    </xf>
    <xf numFmtId="0" fontId="1" fillId="0" borderId="32" xfId="12" applyFont="1" applyFill="1" applyBorder="1" applyAlignment="1">
      <alignment horizontal="center" vertical="center"/>
    </xf>
    <xf numFmtId="0" fontId="1" fillId="0" borderId="28" xfId="12" applyFont="1" applyFill="1" applyBorder="1" applyAlignment="1">
      <alignment horizontal="center" vertical="center"/>
    </xf>
    <xf numFmtId="0" fontId="1" fillId="0" borderId="33" xfId="12" applyFont="1" applyFill="1" applyBorder="1" applyAlignment="1">
      <alignment horizontal="center" vertical="center"/>
    </xf>
    <xf numFmtId="0" fontId="1" fillId="0" borderId="21" xfId="12" applyFont="1" applyFill="1" applyBorder="1" applyAlignment="1">
      <alignment horizontal="center" vertical="center" wrapText="1"/>
    </xf>
    <xf numFmtId="0" fontId="1" fillId="0" borderId="20" xfId="12" applyFont="1" applyBorder="1" applyAlignment="1">
      <alignment horizontal="center" vertical="center" wrapText="1"/>
    </xf>
    <xf numFmtId="0" fontId="1" fillId="0" borderId="22" xfId="12" applyFont="1" applyFill="1" applyBorder="1" applyAlignment="1">
      <alignment horizontal="center" vertical="center" wrapText="1"/>
    </xf>
    <xf numFmtId="177" fontId="1" fillId="0" borderId="42" xfId="12" applyNumberFormat="1" applyFont="1" applyFill="1" applyBorder="1" applyAlignment="1">
      <alignment horizontal="right" vertical="center"/>
    </xf>
    <xf numFmtId="177" fontId="1" fillId="0" borderId="43" xfId="12" applyNumberFormat="1" applyFont="1" applyFill="1" applyBorder="1" applyAlignment="1">
      <alignment horizontal="right" vertical="center"/>
    </xf>
    <xf numFmtId="177" fontId="1" fillId="0" borderId="42" xfId="12" applyNumberFormat="1" applyFont="1" applyFill="1" applyBorder="1" applyAlignment="1">
      <alignment horizontal="center" vertical="center"/>
    </xf>
    <xf numFmtId="177" fontId="1" fillId="0" borderId="51" xfId="12" applyNumberFormat="1" applyFont="1" applyFill="1" applyBorder="1" applyAlignment="1">
      <alignment horizontal="center" vertical="center"/>
    </xf>
    <xf numFmtId="179" fontId="1" fillId="0" borderId="39" xfId="12" applyNumberFormat="1" applyFont="1" applyFill="1" applyBorder="1" applyAlignment="1">
      <alignment horizontal="right" vertical="center"/>
    </xf>
    <xf numFmtId="0" fontId="1" fillId="0" borderId="40" xfId="12" applyFont="1" applyFill="1" applyBorder="1" applyAlignment="1">
      <alignment horizontal="right" vertical="center"/>
    </xf>
    <xf numFmtId="179" fontId="1" fillId="0" borderId="42" xfId="12" applyNumberFormat="1" applyFont="1" applyFill="1" applyBorder="1" applyAlignment="1">
      <alignment horizontal="center" vertical="center"/>
    </xf>
    <xf numFmtId="179" fontId="1" fillId="0" borderId="43" xfId="12" applyNumberFormat="1" applyFont="1" applyFill="1" applyBorder="1" applyAlignment="1">
      <alignment horizontal="center" vertical="center"/>
    </xf>
    <xf numFmtId="179" fontId="1" fillId="0" borderId="44" xfId="12" applyNumberFormat="1" applyFont="1" applyFill="1" applyBorder="1" applyAlignment="1">
      <alignment horizontal="center" vertical="center"/>
    </xf>
    <xf numFmtId="179" fontId="1" fillId="0" borderId="45" xfId="12" applyNumberFormat="1" applyFont="1" applyFill="1" applyBorder="1" applyAlignment="1">
      <alignment horizontal="center" vertical="center"/>
    </xf>
    <xf numFmtId="179" fontId="1" fillId="0" borderId="48" xfId="12" applyNumberFormat="1" applyFont="1" applyFill="1" applyBorder="1" applyAlignment="1">
      <alignment horizontal="center" vertical="center"/>
    </xf>
    <xf numFmtId="179" fontId="1" fillId="0" borderId="49" xfId="12" applyNumberFormat="1" applyFont="1" applyFill="1" applyBorder="1" applyAlignment="1">
      <alignment horizontal="center" vertical="center"/>
    </xf>
    <xf numFmtId="177" fontId="1" fillId="0" borderId="39" xfId="12" applyNumberFormat="1" applyFont="1" applyFill="1" applyBorder="1" applyAlignment="1">
      <alignment horizontal="center" vertical="center"/>
    </xf>
    <xf numFmtId="177" fontId="1" fillId="0" borderId="50" xfId="12" applyNumberFormat="1" applyFont="1" applyFill="1" applyBorder="1" applyAlignment="1">
      <alignment horizontal="center" vertical="center"/>
    </xf>
    <xf numFmtId="179" fontId="1" fillId="0" borderId="51" xfId="12" applyNumberFormat="1" applyFont="1" applyFill="1" applyBorder="1" applyAlignment="1">
      <alignment horizontal="center" vertical="center"/>
    </xf>
    <xf numFmtId="177" fontId="1" fillId="0" borderId="44" xfId="12" applyNumberFormat="1" applyFont="1" applyFill="1" applyBorder="1" applyAlignment="1">
      <alignment horizontal="center" vertical="center"/>
    </xf>
    <xf numFmtId="177" fontId="1" fillId="0" borderId="52" xfId="12" applyNumberFormat="1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47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/>
    </xf>
    <xf numFmtId="0" fontId="1" fillId="2" borderId="23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26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vertical="center"/>
    </xf>
    <xf numFmtId="0" fontId="1" fillId="2" borderId="27" xfId="2" applyFont="1" applyFill="1" applyBorder="1" applyAlignment="1">
      <alignment vertical="center"/>
    </xf>
    <xf numFmtId="0" fontId="1" fillId="2" borderId="30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1" fillId="2" borderId="28" xfId="2" applyFont="1" applyFill="1" applyBorder="1" applyAlignment="1">
      <alignment horizontal="center" vertical="center"/>
    </xf>
    <xf numFmtId="0" fontId="1" fillId="2" borderId="29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53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  <xf numFmtId="0" fontId="1" fillId="2" borderId="15" xfId="2" applyFont="1" applyFill="1" applyBorder="1" applyAlignment="1">
      <alignment horizontal="left" vertical="center"/>
    </xf>
  </cellXfs>
  <cellStyles count="18">
    <cellStyle name="桁区切り" xfId="17" builtinId="6"/>
    <cellStyle name="桁区切り 2" xfId="4"/>
    <cellStyle name="桁区切り 3" xfId="16"/>
    <cellStyle name="標準" xfId="0" builtinId="0"/>
    <cellStyle name="標準 2" xfId="6"/>
    <cellStyle name="標準 2 2" xfId="7"/>
    <cellStyle name="標準 2 3" xfId="8"/>
    <cellStyle name="標準 3" xfId="9"/>
    <cellStyle name="標準 3 2" xfId="10"/>
    <cellStyle name="標準 4" xfId="11"/>
    <cellStyle name="標準 5" xfId="12"/>
    <cellStyle name="標準 6" xfId="13"/>
    <cellStyle name="標準 7" xfId="3"/>
    <cellStyle name="標準 8" xfId="2"/>
    <cellStyle name="標準 9" xfId="1"/>
    <cellStyle name="標準_03.04.01.財務諸表雛形_様式_桜内案１_コピー03　普通会計４表2006.12.23_仕訳" xfId="5"/>
    <cellStyle name="標準_別冊１　Ｐ2～Ｐ5　普通会計４表20070113_仕訳" xfId="14"/>
    <cellStyle name="標準１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N77"/>
  <sheetViews>
    <sheetView showGridLines="0" tabSelected="1" topLeftCell="C1" zoomScale="110" zoomScaleNormal="110" zoomScaleSheetLayoutView="85" workbookViewId="0">
      <selection activeCell="P65" sqref="P65"/>
    </sheetView>
  </sheetViews>
  <sheetFormatPr defaultRowHeight="12.75"/>
  <cols>
    <col min="1" max="2" width="0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/>
    <col min="30" max="31" width="0" style="2" hidden="1" customWidth="1"/>
    <col min="32" max="16384" width="9" style="2"/>
  </cols>
  <sheetData>
    <row r="1" spans="1:40" s="8" customFormat="1" ht="23.25" customHeight="1">
      <c r="A1" s="3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40" ht="23.25" customHeight="1">
      <c r="C2" s="9"/>
      <c r="D2" s="237" t="s">
        <v>0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40" ht="21" customHeight="1">
      <c r="D3" s="238" t="s">
        <v>362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40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367</v>
      </c>
      <c r="AB4" s="13"/>
    </row>
    <row r="5" spans="1:40" s="16" customFormat="1" ht="14.25" customHeight="1" thickBot="1">
      <c r="A5" s="15" t="s">
        <v>1</v>
      </c>
      <c r="B5" s="15" t="s">
        <v>2</v>
      </c>
      <c r="D5" s="239" t="s">
        <v>3</v>
      </c>
      <c r="E5" s="240"/>
      <c r="F5" s="240"/>
      <c r="G5" s="240"/>
      <c r="H5" s="240"/>
      <c r="I5" s="240"/>
      <c r="J5" s="240"/>
      <c r="K5" s="241"/>
      <c r="L5" s="241"/>
      <c r="M5" s="241"/>
      <c r="N5" s="241"/>
      <c r="O5" s="241"/>
      <c r="P5" s="242" t="s">
        <v>4</v>
      </c>
      <c r="Q5" s="243"/>
      <c r="R5" s="240" t="s">
        <v>3</v>
      </c>
      <c r="S5" s="240"/>
      <c r="T5" s="240"/>
      <c r="U5" s="240"/>
      <c r="V5" s="240"/>
      <c r="W5" s="240"/>
      <c r="X5" s="240"/>
      <c r="Y5" s="240"/>
      <c r="Z5" s="242" t="s">
        <v>4</v>
      </c>
      <c r="AA5" s="243"/>
    </row>
    <row r="6" spans="1:40" ht="14.65" customHeight="1">
      <c r="D6" s="17" t="s">
        <v>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27"/>
      <c r="Q6" s="22"/>
      <c r="R6" s="19" t="s">
        <v>6</v>
      </c>
      <c r="S6" s="19"/>
      <c r="T6" s="19"/>
      <c r="U6" s="19"/>
      <c r="V6" s="19"/>
      <c r="W6" s="19"/>
      <c r="X6" s="19"/>
      <c r="Y6" s="18"/>
      <c r="Z6" s="21"/>
      <c r="AA6" s="23"/>
      <c r="AM6" s="24"/>
      <c r="AN6" s="24"/>
    </row>
    <row r="7" spans="1:40" ht="14.65" customHeight="1">
      <c r="A7" s="1" t="s">
        <v>7</v>
      </c>
      <c r="B7" s="1" t="s">
        <v>8</v>
      </c>
      <c r="D7" s="25"/>
      <c r="E7" s="19" t="s">
        <v>9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6">
        <f>P8+P49+P52</f>
        <v>64575380601</v>
      </c>
      <c r="Q7" s="27"/>
      <c r="R7" s="19"/>
      <c r="S7" s="19" t="s">
        <v>10</v>
      </c>
      <c r="T7" s="19"/>
      <c r="U7" s="19"/>
      <c r="V7" s="19"/>
      <c r="W7" s="19"/>
      <c r="X7" s="19"/>
      <c r="Y7" s="18"/>
      <c r="Z7" s="26">
        <f>SUM(Z8:Z12)</f>
        <v>25528074246</v>
      </c>
      <c r="AA7" s="28"/>
      <c r="AD7" s="2">
        <f>IF(AND(AD8="-",AD49="-",AD52="-"),"-",SUM(AD8,AD49,AD52))</f>
        <v>63761914072</v>
      </c>
      <c r="AE7" s="2">
        <f>IF(COUNTIF(AE8:AE12,"-")=COUNTA(AE8:AE12),"-",SUM(AE8:AE12))</f>
        <v>26115833607</v>
      </c>
      <c r="AM7" s="24"/>
      <c r="AN7" s="24"/>
    </row>
    <row r="8" spans="1:40" ht="14.65" customHeight="1">
      <c r="A8" s="1" t="s">
        <v>11</v>
      </c>
      <c r="B8" s="1" t="s">
        <v>12</v>
      </c>
      <c r="D8" s="25"/>
      <c r="E8" s="19"/>
      <c r="F8" s="19" t="s">
        <v>13</v>
      </c>
      <c r="G8" s="19"/>
      <c r="H8" s="19"/>
      <c r="I8" s="19"/>
      <c r="J8" s="19"/>
      <c r="K8" s="18"/>
      <c r="L8" s="18"/>
      <c r="M8" s="18"/>
      <c r="N8" s="18"/>
      <c r="O8" s="18"/>
      <c r="P8" s="26">
        <f>P9+P33+P46+P47</f>
        <v>60925237871</v>
      </c>
      <c r="Q8" s="27"/>
      <c r="R8" s="19"/>
      <c r="S8" s="19"/>
      <c r="T8" s="19" t="s">
        <v>14</v>
      </c>
      <c r="U8" s="19"/>
      <c r="V8" s="19"/>
      <c r="W8" s="19"/>
      <c r="X8" s="19"/>
      <c r="Y8" s="18"/>
      <c r="Z8" s="26">
        <v>20403054602</v>
      </c>
      <c r="AA8" s="28"/>
      <c r="AD8" s="2">
        <f>IF(AND(AD9="-",AD33="-",COUNTIF(AD46:AD48,"-")=COUNTA(AD46:AD48)),"-",SUM(AD9,AD33,AD46:AD48))</f>
        <v>60816091663</v>
      </c>
      <c r="AE8" s="2">
        <v>20846388595</v>
      </c>
      <c r="AM8" s="24"/>
      <c r="AN8" s="24"/>
    </row>
    <row r="9" spans="1:40" ht="14.65" customHeight="1">
      <c r="A9" s="1" t="s">
        <v>15</v>
      </c>
      <c r="B9" s="1" t="s">
        <v>16</v>
      </c>
      <c r="D9" s="25"/>
      <c r="E9" s="19"/>
      <c r="F9" s="19"/>
      <c r="G9" s="19" t="s">
        <v>17</v>
      </c>
      <c r="H9" s="19"/>
      <c r="I9" s="19"/>
      <c r="J9" s="19"/>
      <c r="K9" s="18"/>
      <c r="L9" s="18"/>
      <c r="M9" s="18"/>
      <c r="N9" s="18"/>
      <c r="O9" s="18"/>
      <c r="P9" s="26">
        <f>SUM(P10:Q32)</f>
        <v>31034028748</v>
      </c>
      <c r="Q9" s="27"/>
      <c r="R9" s="19"/>
      <c r="S9" s="19"/>
      <c r="T9" s="19" t="s">
        <v>18</v>
      </c>
      <c r="U9" s="19"/>
      <c r="V9" s="19"/>
      <c r="W9" s="19"/>
      <c r="X9" s="19"/>
      <c r="Y9" s="18"/>
      <c r="Z9" s="26">
        <v>0</v>
      </c>
      <c r="AA9" s="28"/>
      <c r="AD9" s="2">
        <f>IF(COUNTIF(AD10:AD32,"-")=COUNTA(AD10:AD32),"-",SUM(AD10:AD32))</f>
        <v>31741587987</v>
      </c>
      <c r="AE9" s="2">
        <v>39291864</v>
      </c>
      <c r="AM9" s="24"/>
      <c r="AN9" s="24"/>
    </row>
    <row r="10" spans="1:40" ht="14.65" customHeight="1">
      <c r="A10" s="1" t="s">
        <v>19</v>
      </c>
      <c r="B10" s="1" t="s">
        <v>20</v>
      </c>
      <c r="D10" s="25"/>
      <c r="E10" s="19"/>
      <c r="F10" s="19"/>
      <c r="G10" s="19"/>
      <c r="H10" s="19" t="s">
        <v>21</v>
      </c>
      <c r="I10" s="19"/>
      <c r="J10" s="19"/>
      <c r="K10" s="18"/>
      <c r="L10" s="18"/>
      <c r="M10" s="18"/>
      <c r="N10" s="18"/>
      <c r="O10" s="18"/>
      <c r="P10" s="26">
        <v>11032181213</v>
      </c>
      <c r="Q10" s="27"/>
      <c r="R10" s="19"/>
      <c r="S10" s="19"/>
      <c r="T10" s="19" t="s">
        <v>22</v>
      </c>
      <c r="U10" s="19"/>
      <c r="V10" s="19"/>
      <c r="W10" s="19"/>
      <c r="X10" s="19"/>
      <c r="Y10" s="18"/>
      <c r="Z10" s="26">
        <v>4407296390</v>
      </c>
      <c r="AA10" s="28"/>
      <c r="AD10" s="2">
        <v>11021130205</v>
      </c>
      <c r="AE10" s="2">
        <v>4449656389</v>
      </c>
      <c r="AM10" s="24"/>
      <c r="AN10" s="24"/>
    </row>
    <row r="11" spans="1:40" ht="14.65" customHeight="1">
      <c r="A11" s="1" t="s">
        <v>23</v>
      </c>
      <c r="B11" s="1" t="s">
        <v>24</v>
      </c>
      <c r="D11" s="25"/>
      <c r="E11" s="19"/>
      <c r="F11" s="19"/>
      <c r="G11" s="19"/>
      <c r="H11" s="19" t="s">
        <v>25</v>
      </c>
      <c r="I11" s="19"/>
      <c r="J11" s="19"/>
      <c r="K11" s="18"/>
      <c r="L11" s="18"/>
      <c r="M11" s="18"/>
      <c r="N11" s="18"/>
      <c r="O11" s="18"/>
      <c r="P11" s="29" t="s">
        <v>26</v>
      </c>
      <c r="Q11" s="27"/>
      <c r="R11" s="19"/>
      <c r="S11" s="19"/>
      <c r="T11" s="19" t="s">
        <v>27</v>
      </c>
      <c r="U11" s="19"/>
      <c r="V11" s="19"/>
      <c r="W11" s="19"/>
      <c r="X11" s="19"/>
      <c r="Y11" s="18"/>
      <c r="Z11" s="26">
        <v>14954000</v>
      </c>
      <c r="AA11" s="28"/>
      <c r="AD11" s="2">
        <v>0</v>
      </c>
      <c r="AE11" s="2">
        <v>52330000</v>
      </c>
      <c r="AM11" s="24"/>
      <c r="AN11" s="24"/>
    </row>
    <row r="12" spans="1:40" ht="14.65" customHeight="1">
      <c r="A12" s="1" t="s">
        <v>28</v>
      </c>
      <c r="B12" s="1" t="s">
        <v>29</v>
      </c>
      <c r="D12" s="25"/>
      <c r="E12" s="19"/>
      <c r="F12" s="19"/>
      <c r="G12" s="19"/>
      <c r="H12" s="19" t="s">
        <v>30</v>
      </c>
      <c r="I12" s="19"/>
      <c r="J12" s="19"/>
      <c r="K12" s="18"/>
      <c r="L12" s="18"/>
      <c r="M12" s="18"/>
      <c r="N12" s="18"/>
      <c r="O12" s="18"/>
      <c r="P12" s="26">
        <v>2830984</v>
      </c>
      <c r="Q12" s="27"/>
      <c r="R12" s="19"/>
      <c r="S12" s="19"/>
      <c r="T12" s="19" t="s">
        <v>31</v>
      </c>
      <c r="U12" s="19"/>
      <c r="V12" s="19"/>
      <c r="W12" s="19"/>
      <c r="X12" s="19"/>
      <c r="Y12" s="18"/>
      <c r="Z12" s="26">
        <v>702769254</v>
      </c>
      <c r="AA12" s="28"/>
      <c r="AD12" s="2">
        <v>2830984</v>
      </c>
      <c r="AE12" s="2">
        <v>728166759</v>
      </c>
      <c r="AM12" s="24"/>
      <c r="AN12" s="24"/>
    </row>
    <row r="13" spans="1:40" ht="14.65" customHeight="1">
      <c r="A13" s="1" t="s">
        <v>32</v>
      </c>
      <c r="B13" s="1" t="s">
        <v>33</v>
      </c>
      <c r="D13" s="25"/>
      <c r="E13" s="19"/>
      <c r="F13" s="19"/>
      <c r="G13" s="19"/>
      <c r="H13" s="19" t="s">
        <v>34</v>
      </c>
      <c r="I13" s="19"/>
      <c r="J13" s="19"/>
      <c r="K13" s="18"/>
      <c r="L13" s="18"/>
      <c r="M13" s="18"/>
      <c r="N13" s="18"/>
      <c r="O13" s="18"/>
      <c r="P13" s="29" t="s">
        <v>26</v>
      </c>
      <c r="Q13" s="27"/>
      <c r="R13" s="19"/>
      <c r="S13" s="19" t="s">
        <v>35</v>
      </c>
      <c r="T13" s="19"/>
      <c r="U13" s="19"/>
      <c r="V13" s="19"/>
      <c r="W13" s="19"/>
      <c r="X13" s="19"/>
      <c r="Y13" s="18"/>
      <c r="Z13" s="26">
        <f>SUM(Z14:Z21)</f>
        <v>2726406033</v>
      </c>
      <c r="AA13" s="28"/>
      <c r="AD13" s="2">
        <v>0</v>
      </c>
      <c r="AE13" s="2">
        <f>IF(COUNTIF(AE14:AE21,"-")=COUNTA(AE14:AE21),"-",SUM(AE14:AE21))</f>
        <v>2163296807</v>
      </c>
      <c r="AM13" s="24"/>
      <c r="AN13" s="24"/>
    </row>
    <row r="14" spans="1:40" ht="14.65" customHeight="1">
      <c r="A14" s="1" t="s">
        <v>36</v>
      </c>
      <c r="B14" s="1" t="s">
        <v>37</v>
      </c>
      <c r="D14" s="25"/>
      <c r="E14" s="19"/>
      <c r="F14" s="19"/>
      <c r="G14" s="19"/>
      <c r="H14" s="19" t="s">
        <v>38</v>
      </c>
      <c r="I14" s="19"/>
      <c r="J14" s="19"/>
      <c r="K14" s="18"/>
      <c r="L14" s="18"/>
      <c r="M14" s="18"/>
      <c r="N14" s="18"/>
      <c r="O14" s="18"/>
      <c r="P14" s="26">
        <v>42842570500</v>
      </c>
      <c r="Q14" s="27"/>
      <c r="R14" s="19"/>
      <c r="S14" s="19"/>
      <c r="T14" s="19" t="s">
        <v>39</v>
      </c>
      <c r="U14" s="19"/>
      <c r="V14" s="19"/>
      <c r="W14" s="19"/>
      <c r="X14" s="19"/>
      <c r="Y14" s="18"/>
      <c r="Z14" s="26">
        <v>2076753024</v>
      </c>
      <c r="AA14" s="28"/>
      <c r="AD14" s="2">
        <v>42370951879</v>
      </c>
      <c r="AE14" s="2">
        <v>1487395377</v>
      </c>
      <c r="AM14" s="24"/>
      <c r="AN14" s="24"/>
    </row>
    <row r="15" spans="1:40" ht="14.65" customHeight="1">
      <c r="A15" s="1" t="s">
        <v>40</v>
      </c>
      <c r="B15" s="1" t="s">
        <v>41</v>
      </c>
      <c r="D15" s="25"/>
      <c r="E15" s="19"/>
      <c r="F15" s="19"/>
      <c r="G15" s="19"/>
      <c r="H15" s="19" t="s">
        <v>42</v>
      </c>
      <c r="I15" s="19"/>
      <c r="J15" s="19"/>
      <c r="K15" s="18"/>
      <c r="L15" s="18"/>
      <c r="M15" s="18"/>
      <c r="N15" s="18"/>
      <c r="O15" s="18"/>
      <c r="P15" s="26">
        <v>-25830375799</v>
      </c>
      <c r="Q15" s="27"/>
      <c r="R15" s="19"/>
      <c r="S15" s="19"/>
      <c r="T15" s="19" t="s">
        <v>43</v>
      </c>
      <c r="U15" s="19"/>
      <c r="V15" s="19"/>
      <c r="W15" s="19"/>
      <c r="X15" s="19"/>
      <c r="Y15" s="18"/>
      <c r="Z15" s="26">
        <v>232357964</v>
      </c>
      <c r="AA15" s="28"/>
      <c r="AD15" s="2">
        <v>-24815435891</v>
      </c>
      <c r="AE15" s="2">
        <v>280870439</v>
      </c>
      <c r="AM15" s="24"/>
      <c r="AN15" s="24"/>
    </row>
    <row r="16" spans="1:40" ht="14.65" customHeight="1">
      <c r="A16" s="1" t="s">
        <v>44</v>
      </c>
      <c r="B16" s="1" t="s">
        <v>45</v>
      </c>
      <c r="D16" s="25"/>
      <c r="E16" s="19"/>
      <c r="F16" s="19"/>
      <c r="G16" s="19"/>
      <c r="H16" s="19" t="s">
        <v>46</v>
      </c>
      <c r="I16" s="19"/>
      <c r="J16" s="19"/>
      <c r="K16" s="18"/>
      <c r="L16" s="18"/>
      <c r="M16" s="18"/>
      <c r="N16" s="18"/>
      <c r="O16" s="18"/>
      <c r="P16" s="29" t="s">
        <v>26</v>
      </c>
      <c r="Q16" s="27"/>
      <c r="R16" s="19"/>
      <c r="S16" s="19"/>
      <c r="T16" s="19" t="s">
        <v>47</v>
      </c>
      <c r="U16" s="19"/>
      <c r="V16" s="19"/>
      <c r="W16" s="19"/>
      <c r="X16" s="19"/>
      <c r="Y16" s="18"/>
      <c r="Z16" s="29" t="s">
        <v>26</v>
      </c>
      <c r="AA16" s="28"/>
      <c r="AD16" s="2">
        <v>0</v>
      </c>
      <c r="AE16" s="2">
        <v>0</v>
      </c>
      <c r="AM16" s="24"/>
      <c r="AN16" s="24"/>
    </row>
    <row r="17" spans="1:40" ht="14.65" customHeight="1">
      <c r="A17" s="1" t="s">
        <v>48</v>
      </c>
      <c r="B17" s="1" t="s">
        <v>49</v>
      </c>
      <c r="D17" s="25"/>
      <c r="E17" s="19"/>
      <c r="F17" s="19"/>
      <c r="G17" s="19"/>
      <c r="H17" s="19" t="s">
        <v>50</v>
      </c>
      <c r="I17" s="19"/>
      <c r="J17" s="19"/>
      <c r="K17" s="18"/>
      <c r="L17" s="18"/>
      <c r="M17" s="18"/>
      <c r="N17" s="18"/>
      <c r="O17" s="18"/>
      <c r="P17" s="26">
        <v>9337595900</v>
      </c>
      <c r="Q17" s="27"/>
      <c r="R17" s="18"/>
      <c r="S17" s="19"/>
      <c r="T17" s="19" t="s">
        <v>51</v>
      </c>
      <c r="U17" s="19"/>
      <c r="V17" s="19"/>
      <c r="W17" s="19"/>
      <c r="X17" s="19"/>
      <c r="Y17" s="18"/>
      <c r="Z17" s="29" t="s">
        <v>26</v>
      </c>
      <c r="AA17" s="28"/>
      <c r="AD17" s="2">
        <v>9270463727</v>
      </c>
      <c r="AE17" s="2">
        <v>0</v>
      </c>
      <c r="AM17" s="24"/>
      <c r="AN17" s="24"/>
    </row>
    <row r="18" spans="1:40" ht="14.65" customHeight="1">
      <c r="A18" s="1" t="s">
        <v>52</v>
      </c>
      <c r="B18" s="1" t="s">
        <v>53</v>
      </c>
      <c r="D18" s="25"/>
      <c r="E18" s="19"/>
      <c r="F18" s="19"/>
      <c r="G18" s="19"/>
      <c r="H18" s="19" t="s">
        <v>54</v>
      </c>
      <c r="I18" s="19"/>
      <c r="J18" s="19"/>
      <c r="K18" s="18"/>
      <c r="L18" s="18"/>
      <c r="M18" s="18"/>
      <c r="N18" s="18"/>
      <c r="O18" s="18"/>
      <c r="P18" s="26">
        <v>-6350774050</v>
      </c>
      <c r="Q18" s="27"/>
      <c r="R18" s="18"/>
      <c r="S18" s="19"/>
      <c r="T18" s="19" t="s">
        <v>55</v>
      </c>
      <c r="U18" s="19"/>
      <c r="V18" s="19"/>
      <c r="W18" s="19"/>
      <c r="X18" s="19"/>
      <c r="Y18" s="18"/>
      <c r="Z18" s="29" t="s">
        <v>26</v>
      </c>
      <c r="AA18" s="28"/>
      <c r="AD18" s="2">
        <v>-6108352917</v>
      </c>
      <c r="AE18" s="2">
        <v>0</v>
      </c>
      <c r="AM18" s="24"/>
      <c r="AN18" s="24"/>
    </row>
    <row r="19" spans="1:40" ht="14.65" customHeight="1">
      <c r="A19" s="1" t="s">
        <v>56</v>
      </c>
      <c r="B19" s="1" t="s">
        <v>57</v>
      </c>
      <c r="D19" s="25"/>
      <c r="E19" s="19"/>
      <c r="F19" s="19"/>
      <c r="G19" s="19"/>
      <c r="H19" s="19" t="s">
        <v>58</v>
      </c>
      <c r="I19" s="19"/>
      <c r="J19" s="19"/>
      <c r="K19" s="18"/>
      <c r="L19" s="18"/>
      <c r="M19" s="18"/>
      <c r="N19" s="18"/>
      <c r="O19" s="18"/>
      <c r="P19" s="29" t="s">
        <v>59</v>
      </c>
      <c r="Q19" s="27"/>
      <c r="R19" s="19"/>
      <c r="S19" s="19"/>
      <c r="T19" s="19" t="s">
        <v>60</v>
      </c>
      <c r="U19" s="19"/>
      <c r="V19" s="19"/>
      <c r="W19" s="19"/>
      <c r="X19" s="19"/>
      <c r="Y19" s="18"/>
      <c r="Z19" s="26">
        <v>233104913</v>
      </c>
      <c r="AA19" s="28"/>
      <c r="AD19" s="2">
        <v>0</v>
      </c>
      <c r="AE19" s="2">
        <v>220392871</v>
      </c>
      <c r="AM19" s="24"/>
      <c r="AN19" s="24"/>
    </row>
    <row r="20" spans="1:40" ht="14.65" customHeight="1">
      <c r="A20" s="1" t="s">
        <v>61</v>
      </c>
      <c r="B20" s="1" t="s">
        <v>62</v>
      </c>
      <c r="D20" s="25"/>
      <c r="E20" s="19"/>
      <c r="F20" s="19"/>
      <c r="G20" s="19"/>
      <c r="H20" s="19" t="s">
        <v>63</v>
      </c>
      <c r="I20" s="30"/>
      <c r="J20" s="30"/>
      <c r="K20" s="31"/>
      <c r="L20" s="31"/>
      <c r="M20" s="31"/>
      <c r="N20" s="31"/>
      <c r="O20" s="31"/>
      <c r="P20" s="29" t="s">
        <v>26</v>
      </c>
      <c r="Q20" s="27"/>
      <c r="R20" s="19"/>
      <c r="S20" s="19"/>
      <c r="T20" s="19" t="s">
        <v>64</v>
      </c>
      <c r="U20" s="19"/>
      <c r="V20" s="19"/>
      <c r="W20" s="19"/>
      <c r="X20" s="19"/>
      <c r="Y20" s="18"/>
      <c r="Z20" s="26">
        <v>180845245</v>
      </c>
      <c r="AA20" s="28"/>
      <c r="AD20" s="2">
        <v>0</v>
      </c>
      <c r="AE20" s="2">
        <v>174455400</v>
      </c>
      <c r="AM20" s="24"/>
      <c r="AN20" s="24"/>
    </row>
    <row r="21" spans="1:40" ht="14.65" customHeight="1">
      <c r="A21" s="1" t="s">
        <v>65</v>
      </c>
      <c r="B21" s="1" t="s">
        <v>66</v>
      </c>
      <c r="D21" s="25"/>
      <c r="E21" s="19"/>
      <c r="F21" s="19"/>
      <c r="G21" s="19"/>
      <c r="H21" s="19" t="s">
        <v>67</v>
      </c>
      <c r="I21" s="30"/>
      <c r="J21" s="30"/>
      <c r="K21" s="31"/>
      <c r="L21" s="31"/>
      <c r="M21" s="31"/>
      <c r="N21" s="31"/>
      <c r="O21" s="31"/>
      <c r="P21" s="29" t="s">
        <v>26</v>
      </c>
      <c r="Q21" s="27"/>
      <c r="R21" s="19"/>
      <c r="S21" s="19"/>
      <c r="T21" s="19" t="s">
        <v>31</v>
      </c>
      <c r="U21" s="19"/>
      <c r="V21" s="19"/>
      <c r="W21" s="19"/>
      <c r="X21" s="19"/>
      <c r="Y21" s="18"/>
      <c r="Z21" s="26">
        <v>3344887</v>
      </c>
      <c r="AA21" s="28"/>
      <c r="AD21" s="2">
        <v>0</v>
      </c>
      <c r="AE21" s="2">
        <v>182720</v>
      </c>
      <c r="AM21" s="24"/>
      <c r="AN21" s="24"/>
    </row>
    <row r="22" spans="1:40" ht="14.65" customHeight="1">
      <c r="A22" s="1" t="s">
        <v>68</v>
      </c>
      <c r="B22" s="1" t="s">
        <v>69</v>
      </c>
      <c r="D22" s="25"/>
      <c r="E22" s="19"/>
      <c r="F22" s="19"/>
      <c r="G22" s="19"/>
      <c r="H22" s="19" t="s">
        <v>70</v>
      </c>
      <c r="I22" s="30"/>
      <c r="J22" s="30"/>
      <c r="K22" s="31"/>
      <c r="L22" s="31"/>
      <c r="M22" s="31"/>
      <c r="N22" s="31"/>
      <c r="O22" s="31"/>
      <c r="P22" s="29" t="s">
        <v>26</v>
      </c>
      <c r="Q22" s="27"/>
      <c r="R22" s="244" t="s">
        <v>71</v>
      </c>
      <c r="S22" s="245"/>
      <c r="T22" s="245"/>
      <c r="U22" s="245"/>
      <c r="V22" s="245"/>
      <c r="W22" s="245"/>
      <c r="X22" s="245"/>
      <c r="Y22" s="245"/>
      <c r="Z22" s="32">
        <f>Z7+Z13</f>
        <v>28254480279</v>
      </c>
      <c r="AA22" s="33"/>
      <c r="AD22" s="2">
        <v>0</v>
      </c>
      <c r="AE22" s="2">
        <f>IF(AND(AE7="-",AE13="-"),"-",SUM(AE7,AE13))</f>
        <v>28279130414</v>
      </c>
      <c r="AM22" s="24"/>
      <c r="AN22" s="24"/>
    </row>
    <row r="23" spans="1:40" ht="14.65" customHeight="1">
      <c r="A23" s="1" t="s">
        <v>72</v>
      </c>
      <c r="D23" s="25"/>
      <c r="E23" s="19"/>
      <c r="F23" s="19"/>
      <c r="G23" s="19"/>
      <c r="H23" s="19" t="s">
        <v>73</v>
      </c>
      <c r="I23" s="30"/>
      <c r="J23" s="30"/>
      <c r="K23" s="31"/>
      <c r="L23" s="31"/>
      <c r="M23" s="31"/>
      <c r="N23" s="31"/>
      <c r="O23" s="31"/>
      <c r="P23" s="29" t="s">
        <v>26</v>
      </c>
      <c r="Q23" s="27"/>
      <c r="R23" s="19" t="s">
        <v>74</v>
      </c>
      <c r="S23" s="34"/>
      <c r="T23" s="34"/>
      <c r="U23" s="34"/>
      <c r="V23" s="34"/>
      <c r="W23" s="34"/>
      <c r="X23" s="34"/>
      <c r="Y23" s="34"/>
      <c r="Z23" s="35"/>
      <c r="AA23" s="36"/>
      <c r="AD23" s="2">
        <v>0</v>
      </c>
      <c r="AM23" s="24"/>
      <c r="AN23" s="24"/>
    </row>
    <row r="24" spans="1:40" ht="14.65" customHeight="1">
      <c r="A24" s="1" t="s">
        <v>75</v>
      </c>
      <c r="B24" s="1" t="s">
        <v>76</v>
      </c>
      <c r="D24" s="25"/>
      <c r="E24" s="19"/>
      <c r="F24" s="19"/>
      <c r="G24" s="19"/>
      <c r="H24" s="19" t="s">
        <v>77</v>
      </c>
      <c r="I24" s="30"/>
      <c r="J24" s="30"/>
      <c r="K24" s="31"/>
      <c r="L24" s="31"/>
      <c r="M24" s="31"/>
      <c r="N24" s="31"/>
      <c r="O24" s="31"/>
      <c r="P24" s="29" t="s">
        <v>26</v>
      </c>
      <c r="Q24" s="27"/>
      <c r="R24" s="19"/>
      <c r="S24" s="19" t="s">
        <v>78</v>
      </c>
      <c r="T24" s="19"/>
      <c r="U24" s="19"/>
      <c r="V24" s="19"/>
      <c r="W24" s="19"/>
      <c r="X24" s="19"/>
      <c r="Y24" s="18"/>
      <c r="Z24" s="26">
        <v>65362639966</v>
      </c>
      <c r="AA24" s="28"/>
      <c r="AD24" s="2">
        <v>0</v>
      </c>
      <c r="AE24" s="2">
        <v>64205293438</v>
      </c>
      <c r="AM24" s="24"/>
      <c r="AN24" s="24"/>
    </row>
    <row r="25" spans="1:40" ht="14.65" customHeight="1">
      <c r="A25" s="1" t="s">
        <v>79</v>
      </c>
      <c r="B25" s="1" t="s">
        <v>80</v>
      </c>
      <c r="D25" s="25"/>
      <c r="E25" s="19"/>
      <c r="F25" s="19"/>
      <c r="G25" s="19"/>
      <c r="H25" s="19" t="s">
        <v>81</v>
      </c>
      <c r="I25" s="30"/>
      <c r="J25" s="30"/>
      <c r="K25" s="31"/>
      <c r="L25" s="31"/>
      <c r="M25" s="31"/>
      <c r="N25" s="31"/>
      <c r="O25" s="31"/>
      <c r="P25" s="29" t="s">
        <v>26</v>
      </c>
      <c r="Q25" s="27"/>
      <c r="R25" s="19"/>
      <c r="S25" s="18" t="s">
        <v>82</v>
      </c>
      <c r="T25" s="19"/>
      <c r="U25" s="19"/>
      <c r="V25" s="19"/>
      <c r="W25" s="19"/>
      <c r="X25" s="19"/>
      <c r="Y25" s="18"/>
      <c r="Z25" s="26">
        <v>-24197792209</v>
      </c>
      <c r="AA25" s="28"/>
      <c r="AD25" s="2">
        <v>0</v>
      </c>
      <c r="AE25" s="2">
        <v>-24180627075</v>
      </c>
      <c r="AM25" s="24"/>
      <c r="AN25" s="24"/>
    </row>
    <row r="26" spans="1:40" ht="14.65" customHeight="1">
      <c r="A26" s="1" t="s">
        <v>83</v>
      </c>
      <c r="B26" s="1" t="s">
        <v>84</v>
      </c>
      <c r="D26" s="25"/>
      <c r="E26" s="19"/>
      <c r="F26" s="19"/>
      <c r="G26" s="19"/>
      <c r="H26" s="19" t="s">
        <v>85</v>
      </c>
      <c r="I26" s="30"/>
      <c r="J26" s="30"/>
      <c r="K26" s="31"/>
      <c r="L26" s="31"/>
      <c r="M26" s="31"/>
      <c r="N26" s="31"/>
      <c r="O26" s="31"/>
      <c r="P26" s="29" t="s">
        <v>26</v>
      </c>
      <c r="Q26" s="27"/>
      <c r="R26" s="19"/>
      <c r="S26" s="19" t="s">
        <v>86</v>
      </c>
      <c r="T26" s="19"/>
      <c r="U26" s="19"/>
      <c r="V26" s="19"/>
      <c r="W26" s="19"/>
      <c r="X26" s="19"/>
      <c r="Y26" s="18"/>
      <c r="Z26" s="29">
        <v>-352725</v>
      </c>
      <c r="AA26" s="28"/>
      <c r="AD26" s="2">
        <v>0</v>
      </c>
      <c r="AE26" s="2">
        <v>0</v>
      </c>
      <c r="AM26" s="24"/>
      <c r="AN26" s="24"/>
    </row>
    <row r="27" spans="1:40" ht="14.65" customHeight="1">
      <c r="A27" s="1" t="s">
        <v>87</v>
      </c>
      <c r="D27" s="25"/>
      <c r="E27" s="19"/>
      <c r="F27" s="19"/>
      <c r="G27" s="19"/>
      <c r="H27" s="19" t="s">
        <v>88</v>
      </c>
      <c r="I27" s="30"/>
      <c r="J27" s="30"/>
      <c r="K27" s="31"/>
      <c r="L27" s="31"/>
      <c r="M27" s="31"/>
      <c r="N27" s="31"/>
      <c r="O27" s="31"/>
      <c r="P27" s="29" t="s">
        <v>26</v>
      </c>
      <c r="Q27" s="27"/>
      <c r="R27" s="25"/>
      <c r="S27" s="19"/>
      <c r="T27" s="19"/>
      <c r="U27" s="19"/>
      <c r="V27" s="19"/>
      <c r="W27" s="19"/>
      <c r="X27" s="19"/>
      <c r="Y27" s="18"/>
      <c r="Z27" s="26"/>
      <c r="AA27" s="37"/>
      <c r="AD27" s="2">
        <v>0</v>
      </c>
      <c r="AM27" s="24"/>
      <c r="AN27" s="24"/>
    </row>
    <row r="28" spans="1:40" ht="14.65" customHeight="1">
      <c r="A28" s="1" t="s">
        <v>89</v>
      </c>
      <c r="D28" s="25"/>
      <c r="E28" s="19"/>
      <c r="F28" s="19"/>
      <c r="G28" s="19"/>
      <c r="H28" s="19" t="s">
        <v>90</v>
      </c>
      <c r="I28" s="30"/>
      <c r="J28" s="30"/>
      <c r="K28" s="31"/>
      <c r="L28" s="31"/>
      <c r="M28" s="31"/>
      <c r="N28" s="31"/>
      <c r="O28" s="31"/>
      <c r="P28" s="29" t="s">
        <v>26</v>
      </c>
      <c r="Q28" s="27"/>
      <c r="R28" s="25"/>
      <c r="S28" s="19"/>
      <c r="T28" s="19"/>
      <c r="U28" s="19"/>
      <c r="V28" s="19"/>
      <c r="W28" s="19"/>
      <c r="X28" s="19"/>
      <c r="Y28" s="18"/>
      <c r="Z28" s="26"/>
      <c r="AA28" s="37"/>
      <c r="AD28" s="2">
        <v>0</v>
      </c>
      <c r="AM28" s="24"/>
      <c r="AN28" s="24"/>
    </row>
    <row r="29" spans="1:40" ht="14.65" customHeight="1">
      <c r="A29" s="1" t="s">
        <v>91</v>
      </c>
      <c r="D29" s="25"/>
      <c r="E29" s="19"/>
      <c r="F29" s="19"/>
      <c r="G29" s="19"/>
      <c r="H29" s="19" t="s">
        <v>31</v>
      </c>
      <c r="I29" s="19"/>
      <c r="J29" s="19"/>
      <c r="K29" s="18"/>
      <c r="L29" s="18"/>
      <c r="M29" s="18"/>
      <c r="N29" s="18"/>
      <c r="O29" s="18"/>
      <c r="P29" s="29" t="s">
        <v>26</v>
      </c>
      <c r="Q29" s="27"/>
      <c r="R29" s="246"/>
      <c r="S29" s="247"/>
      <c r="T29" s="247"/>
      <c r="U29" s="247"/>
      <c r="V29" s="247"/>
      <c r="W29" s="247"/>
      <c r="X29" s="247"/>
      <c r="Y29" s="247"/>
      <c r="Z29" s="26"/>
      <c r="AA29" s="28"/>
      <c r="AD29" s="2">
        <v>0</v>
      </c>
      <c r="AM29" s="24"/>
      <c r="AN29" s="24"/>
    </row>
    <row r="30" spans="1:40" ht="14.65" customHeight="1">
      <c r="A30" s="1" t="s">
        <v>92</v>
      </c>
      <c r="D30" s="25"/>
      <c r="E30" s="19"/>
      <c r="F30" s="19"/>
      <c r="G30" s="19"/>
      <c r="H30" s="19" t="s">
        <v>93</v>
      </c>
      <c r="I30" s="19"/>
      <c r="J30" s="19"/>
      <c r="K30" s="18"/>
      <c r="L30" s="18"/>
      <c r="M30" s="18"/>
      <c r="N30" s="18"/>
      <c r="O30" s="18"/>
      <c r="P30" s="29" t="s">
        <v>26</v>
      </c>
      <c r="Q30" s="27"/>
      <c r="R30" s="25"/>
      <c r="S30" s="34"/>
      <c r="T30" s="34"/>
      <c r="U30" s="34"/>
      <c r="V30" s="34"/>
      <c r="W30" s="34"/>
      <c r="X30" s="34"/>
      <c r="Y30" s="34"/>
      <c r="Z30" s="35"/>
      <c r="AA30" s="38"/>
      <c r="AD30" s="2">
        <v>0</v>
      </c>
      <c r="AM30" s="24"/>
      <c r="AN30" s="24"/>
    </row>
    <row r="31" spans="1:40" ht="14.65" customHeight="1">
      <c r="A31" s="1" t="s">
        <v>94</v>
      </c>
      <c r="D31" s="25"/>
      <c r="E31" s="19"/>
      <c r="F31" s="19"/>
      <c r="G31" s="19"/>
      <c r="H31" s="19" t="s">
        <v>95</v>
      </c>
      <c r="I31" s="19"/>
      <c r="J31" s="19"/>
      <c r="K31" s="18"/>
      <c r="L31" s="18"/>
      <c r="M31" s="18"/>
      <c r="N31" s="18"/>
      <c r="O31" s="18"/>
      <c r="P31" s="29" t="s">
        <v>26</v>
      </c>
      <c r="Q31" s="27"/>
      <c r="R31" s="19"/>
      <c r="S31" s="34"/>
      <c r="T31" s="34"/>
      <c r="U31" s="34"/>
      <c r="V31" s="34"/>
      <c r="W31" s="34"/>
      <c r="X31" s="34"/>
      <c r="Y31" s="34"/>
      <c r="Z31" s="35"/>
      <c r="AA31" s="38"/>
      <c r="AD31" s="2">
        <v>0</v>
      </c>
      <c r="AM31" s="24"/>
      <c r="AN31" s="24"/>
    </row>
    <row r="32" spans="1:40" ht="14.65" customHeight="1">
      <c r="A32" s="1" t="s">
        <v>96</v>
      </c>
      <c r="D32" s="25"/>
      <c r="E32" s="19"/>
      <c r="F32" s="19"/>
      <c r="G32" s="19"/>
      <c r="H32" s="19" t="s">
        <v>97</v>
      </c>
      <c r="I32" s="19"/>
      <c r="J32" s="19"/>
      <c r="K32" s="18"/>
      <c r="L32" s="18"/>
      <c r="M32" s="18"/>
      <c r="N32" s="18"/>
      <c r="O32" s="18"/>
      <c r="P32" s="29" t="s">
        <v>26</v>
      </c>
      <c r="Q32" s="27"/>
      <c r="R32" s="19"/>
      <c r="S32" s="19"/>
      <c r="T32" s="19"/>
      <c r="U32" s="19"/>
      <c r="V32" s="19"/>
      <c r="W32" s="19"/>
      <c r="X32" s="19"/>
      <c r="Y32" s="18"/>
      <c r="Z32" s="26"/>
      <c r="AA32" s="37"/>
      <c r="AD32" s="2">
        <v>0</v>
      </c>
      <c r="AM32" s="24"/>
      <c r="AN32" s="24"/>
    </row>
    <row r="33" spans="1:40" ht="14.65" customHeight="1">
      <c r="A33" s="1" t="s">
        <v>98</v>
      </c>
      <c r="D33" s="25"/>
      <c r="E33" s="19"/>
      <c r="F33" s="19"/>
      <c r="G33" s="19" t="s">
        <v>99</v>
      </c>
      <c r="H33" s="19"/>
      <c r="I33" s="19"/>
      <c r="J33" s="19"/>
      <c r="K33" s="18"/>
      <c r="L33" s="18"/>
      <c r="M33" s="18"/>
      <c r="N33" s="18"/>
      <c r="O33" s="18"/>
      <c r="P33" s="26">
        <f>SUM(P34:P45)</f>
        <v>27766782315</v>
      </c>
      <c r="Q33" s="27"/>
      <c r="R33" s="19"/>
      <c r="S33" s="18"/>
      <c r="T33" s="19"/>
      <c r="U33" s="19"/>
      <c r="V33" s="19"/>
      <c r="W33" s="19"/>
      <c r="X33" s="19"/>
      <c r="Y33" s="18"/>
      <c r="Z33" s="26"/>
      <c r="AA33" s="37"/>
      <c r="AD33" s="2">
        <f>IF(COUNTIF(AD34:AD45,"-")=COUNTA(AD34:AD45),"-",SUM(AD34:AD45))</f>
        <v>27295815208</v>
      </c>
      <c r="AM33" s="24"/>
      <c r="AN33" s="24"/>
    </row>
    <row r="34" spans="1:40" ht="14.65" customHeight="1">
      <c r="A34" s="1" t="s">
        <v>100</v>
      </c>
      <c r="D34" s="25"/>
      <c r="E34" s="19"/>
      <c r="F34" s="19"/>
      <c r="G34" s="19"/>
      <c r="H34" s="19" t="s">
        <v>21</v>
      </c>
      <c r="I34" s="19"/>
      <c r="J34" s="19"/>
      <c r="K34" s="18"/>
      <c r="L34" s="18"/>
      <c r="M34" s="18"/>
      <c r="N34" s="18"/>
      <c r="O34" s="18"/>
      <c r="P34" s="26">
        <v>7960701077</v>
      </c>
      <c r="Q34" s="27"/>
      <c r="R34" s="17"/>
      <c r="S34" s="18"/>
      <c r="T34" s="18"/>
      <c r="U34" s="18"/>
      <c r="V34" s="18"/>
      <c r="W34" s="18"/>
      <c r="X34" s="18"/>
      <c r="Y34" s="39"/>
      <c r="Z34" s="26"/>
      <c r="AA34" s="37"/>
      <c r="AD34" s="2">
        <v>7927844296</v>
      </c>
      <c r="AM34" s="24"/>
      <c r="AN34" s="24"/>
    </row>
    <row r="35" spans="1:40" ht="14.65" customHeight="1">
      <c r="A35" s="1" t="s">
        <v>101</v>
      </c>
      <c r="D35" s="25"/>
      <c r="E35" s="19"/>
      <c r="F35" s="19"/>
      <c r="G35" s="19"/>
      <c r="H35" s="19" t="s">
        <v>25</v>
      </c>
      <c r="I35" s="19"/>
      <c r="J35" s="19"/>
      <c r="K35" s="18"/>
      <c r="L35" s="18"/>
      <c r="M35" s="18"/>
      <c r="N35" s="18"/>
      <c r="O35" s="18"/>
      <c r="P35" s="29" t="s">
        <v>26</v>
      </c>
      <c r="Q35" s="27"/>
      <c r="R35" s="18"/>
      <c r="S35" s="18"/>
      <c r="T35" s="18"/>
      <c r="U35" s="18"/>
      <c r="V35" s="18"/>
      <c r="W35" s="18"/>
      <c r="X35" s="18"/>
      <c r="Y35" s="18"/>
      <c r="Z35" s="26"/>
      <c r="AA35" s="37"/>
      <c r="AD35" s="2">
        <v>0</v>
      </c>
      <c r="AM35" s="24"/>
      <c r="AN35" s="24"/>
    </row>
    <row r="36" spans="1:40" ht="14.65" customHeight="1">
      <c r="A36" s="1" t="s">
        <v>102</v>
      </c>
      <c r="D36" s="25"/>
      <c r="E36" s="19"/>
      <c r="F36" s="19"/>
      <c r="G36" s="19"/>
      <c r="H36" s="19" t="s">
        <v>38</v>
      </c>
      <c r="I36" s="19"/>
      <c r="J36" s="19"/>
      <c r="K36" s="18"/>
      <c r="L36" s="18"/>
      <c r="M36" s="18"/>
      <c r="N36" s="18"/>
      <c r="O36" s="18"/>
      <c r="P36" s="26">
        <v>642932461</v>
      </c>
      <c r="Q36" s="27"/>
      <c r="R36" s="40"/>
      <c r="S36" s="40"/>
      <c r="T36" s="40"/>
      <c r="U36" s="40"/>
      <c r="V36" s="40"/>
      <c r="W36" s="40"/>
      <c r="X36" s="40"/>
      <c r="Y36" s="40"/>
      <c r="Z36" s="21"/>
      <c r="AA36" s="41"/>
      <c r="AD36" s="2">
        <v>642932461</v>
      </c>
      <c r="AM36" s="24"/>
      <c r="AN36" s="24"/>
    </row>
    <row r="37" spans="1:40" ht="14.65" customHeight="1">
      <c r="A37" s="1" t="s">
        <v>103</v>
      </c>
      <c r="D37" s="25"/>
      <c r="E37" s="19"/>
      <c r="F37" s="19"/>
      <c r="G37" s="19"/>
      <c r="H37" s="19" t="s">
        <v>42</v>
      </c>
      <c r="I37" s="19"/>
      <c r="J37" s="19"/>
      <c r="K37" s="18"/>
      <c r="L37" s="18"/>
      <c r="M37" s="18"/>
      <c r="N37" s="18"/>
      <c r="O37" s="18"/>
      <c r="P37" s="26">
        <v>-429668690</v>
      </c>
      <c r="Q37" s="27"/>
      <c r="R37" s="40"/>
      <c r="S37" s="40"/>
      <c r="T37" s="40"/>
      <c r="U37" s="40"/>
      <c r="V37" s="40"/>
      <c r="W37" s="40"/>
      <c r="X37" s="40"/>
      <c r="Y37" s="40"/>
      <c r="Z37" s="21"/>
      <c r="AA37" s="41"/>
      <c r="AD37" s="2">
        <v>-470728999</v>
      </c>
      <c r="AM37" s="24"/>
      <c r="AN37" s="24"/>
    </row>
    <row r="38" spans="1:40" ht="14.65" customHeight="1">
      <c r="A38" s="1" t="s">
        <v>104</v>
      </c>
      <c r="D38" s="25"/>
      <c r="E38" s="19"/>
      <c r="F38" s="19"/>
      <c r="G38" s="19"/>
      <c r="H38" s="19" t="s">
        <v>46</v>
      </c>
      <c r="I38" s="19"/>
      <c r="J38" s="19"/>
      <c r="K38" s="18"/>
      <c r="L38" s="18"/>
      <c r="M38" s="18"/>
      <c r="N38" s="18"/>
      <c r="O38" s="18"/>
      <c r="P38" s="29" t="s">
        <v>26</v>
      </c>
      <c r="Q38" s="27"/>
      <c r="R38" s="40"/>
      <c r="S38" s="40"/>
      <c r="T38" s="40"/>
      <c r="U38" s="40"/>
      <c r="V38" s="40"/>
      <c r="W38" s="40"/>
      <c r="X38" s="40"/>
      <c r="Y38" s="40"/>
      <c r="Z38" s="21"/>
      <c r="AA38" s="41"/>
      <c r="AD38" s="2">
        <v>0</v>
      </c>
      <c r="AM38" s="24"/>
      <c r="AN38" s="24"/>
    </row>
    <row r="39" spans="1:40" ht="14.65" customHeight="1">
      <c r="A39" s="1" t="s">
        <v>105</v>
      </c>
      <c r="D39" s="25"/>
      <c r="E39" s="19"/>
      <c r="F39" s="19"/>
      <c r="G39" s="19"/>
      <c r="H39" s="19" t="s">
        <v>50</v>
      </c>
      <c r="I39" s="19"/>
      <c r="J39" s="19"/>
      <c r="K39" s="18"/>
      <c r="L39" s="18"/>
      <c r="M39" s="18"/>
      <c r="N39" s="18"/>
      <c r="O39" s="18"/>
      <c r="P39" s="26">
        <v>42751419227</v>
      </c>
      <c r="Q39" s="27"/>
      <c r="R39" s="40"/>
      <c r="S39" s="40"/>
      <c r="T39" s="40"/>
      <c r="U39" s="40"/>
      <c r="V39" s="40"/>
      <c r="W39" s="40"/>
      <c r="X39" s="40"/>
      <c r="Y39" s="40"/>
      <c r="Z39" s="21"/>
      <c r="AA39" s="41"/>
      <c r="AD39" s="2">
        <v>41857150905</v>
      </c>
      <c r="AM39" s="24"/>
      <c r="AN39" s="24"/>
    </row>
    <row r="40" spans="1:40" ht="14.65" customHeight="1">
      <c r="A40" s="1" t="s">
        <v>106</v>
      </c>
      <c r="D40" s="25"/>
      <c r="E40" s="19"/>
      <c r="F40" s="19"/>
      <c r="G40" s="19"/>
      <c r="H40" s="19" t="s">
        <v>54</v>
      </c>
      <c r="I40" s="19"/>
      <c r="J40" s="19"/>
      <c r="K40" s="18"/>
      <c r="L40" s="18"/>
      <c r="M40" s="18"/>
      <c r="N40" s="18"/>
      <c r="O40" s="18"/>
      <c r="P40" s="26">
        <v>-23191170143</v>
      </c>
      <c r="Q40" s="27"/>
      <c r="R40" s="40"/>
      <c r="S40" s="40"/>
      <c r="T40" s="40"/>
      <c r="U40" s="40"/>
      <c r="V40" s="40"/>
      <c r="W40" s="40"/>
      <c r="X40" s="40"/>
      <c r="Y40" s="40"/>
      <c r="Z40" s="21"/>
      <c r="AA40" s="41"/>
      <c r="AD40" s="2">
        <v>-22719165364</v>
      </c>
      <c r="AM40" s="24"/>
      <c r="AN40" s="24"/>
    </row>
    <row r="41" spans="1:40" ht="14.65" customHeight="1">
      <c r="A41" s="1" t="s">
        <v>107</v>
      </c>
      <c r="D41" s="25"/>
      <c r="E41" s="19"/>
      <c r="F41" s="19"/>
      <c r="G41" s="19"/>
      <c r="H41" s="19" t="s">
        <v>58</v>
      </c>
      <c r="I41" s="19"/>
      <c r="J41" s="19"/>
      <c r="K41" s="18"/>
      <c r="L41" s="18"/>
      <c r="M41" s="18"/>
      <c r="N41" s="18"/>
      <c r="O41" s="18"/>
      <c r="P41" s="29" t="s">
        <v>26</v>
      </c>
      <c r="Q41" s="27"/>
      <c r="R41" s="40"/>
      <c r="S41" s="40"/>
      <c r="T41" s="40"/>
      <c r="U41" s="40"/>
      <c r="V41" s="40"/>
      <c r="W41" s="40"/>
      <c r="X41" s="40"/>
      <c r="Y41" s="40"/>
      <c r="Z41" s="21"/>
      <c r="AA41" s="41"/>
      <c r="AD41" s="2">
        <v>0</v>
      </c>
      <c r="AM41" s="24"/>
      <c r="AN41" s="24"/>
    </row>
    <row r="42" spans="1:40" ht="14.65" customHeight="1">
      <c r="A42" s="1" t="s">
        <v>108</v>
      </c>
      <c r="D42" s="25"/>
      <c r="E42" s="19"/>
      <c r="F42" s="19"/>
      <c r="G42" s="19"/>
      <c r="H42" s="19" t="s">
        <v>31</v>
      </c>
      <c r="I42" s="19"/>
      <c r="J42" s="19"/>
      <c r="K42" s="18"/>
      <c r="L42" s="18"/>
      <c r="M42" s="18"/>
      <c r="N42" s="18"/>
      <c r="O42" s="18"/>
      <c r="P42" s="29" t="s">
        <v>26</v>
      </c>
      <c r="Q42" s="27"/>
      <c r="R42" s="40"/>
      <c r="S42" s="40"/>
      <c r="T42" s="40"/>
      <c r="U42" s="40"/>
      <c r="V42" s="40"/>
      <c r="W42" s="40"/>
      <c r="X42" s="40"/>
      <c r="Y42" s="40"/>
      <c r="Z42" s="21"/>
      <c r="AA42" s="41"/>
      <c r="AD42" s="2">
        <v>0</v>
      </c>
      <c r="AM42" s="24"/>
      <c r="AN42" s="24"/>
    </row>
    <row r="43" spans="1:40" ht="14.65" customHeight="1">
      <c r="A43" s="1" t="s">
        <v>109</v>
      </c>
      <c r="D43" s="25"/>
      <c r="E43" s="19"/>
      <c r="F43" s="19"/>
      <c r="G43" s="19"/>
      <c r="H43" s="19" t="s">
        <v>93</v>
      </c>
      <c r="I43" s="19"/>
      <c r="J43" s="19"/>
      <c r="K43" s="18"/>
      <c r="L43" s="18"/>
      <c r="M43" s="18"/>
      <c r="N43" s="18"/>
      <c r="O43" s="18"/>
      <c r="P43" s="29" t="s">
        <v>26</v>
      </c>
      <c r="Q43" s="27"/>
      <c r="R43" s="40"/>
      <c r="S43" s="40"/>
      <c r="T43" s="40"/>
      <c r="U43" s="40"/>
      <c r="V43" s="40"/>
      <c r="W43" s="40"/>
      <c r="X43" s="40"/>
      <c r="Y43" s="40"/>
      <c r="Z43" s="21"/>
      <c r="AA43" s="41"/>
      <c r="AD43" s="2">
        <v>0</v>
      </c>
      <c r="AM43" s="24"/>
      <c r="AN43" s="24"/>
    </row>
    <row r="44" spans="1:40" ht="14.65" customHeight="1">
      <c r="A44" s="1" t="s">
        <v>110</v>
      </c>
      <c r="D44" s="25"/>
      <c r="E44" s="19"/>
      <c r="F44" s="19"/>
      <c r="G44" s="19"/>
      <c r="H44" s="19" t="s">
        <v>95</v>
      </c>
      <c r="I44" s="19"/>
      <c r="J44" s="19"/>
      <c r="K44" s="18"/>
      <c r="L44" s="18"/>
      <c r="M44" s="18"/>
      <c r="N44" s="18"/>
      <c r="O44" s="18"/>
      <c r="P44" s="29" t="s">
        <v>26</v>
      </c>
      <c r="Q44" s="27"/>
      <c r="R44" s="40"/>
      <c r="S44" s="40"/>
      <c r="T44" s="40"/>
      <c r="U44" s="40"/>
      <c r="V44" s="40"/>
      <c r="W44" s="40"/>
      <c r="X44" s="40"/>
      <c r="Y44" s="40"/>
      <c r="Z44" s="21"/>
      <c r="AA44" s="41"/>
      <c r="AD44" s="2">
        <v>0</v>
      </c>
      <c r="AM44" s="24"/>
      <c r="AN44" s="24"/>
    </row>
    <row r="45" spans="1:40" ht="14.65" customHeight="1">
      <c r="A45" s="1" t="s">
        <v>111</v>
      </c>
      <c r="D45" s="25"/>
      <c r="E45" s="19"/>
      <c r="F45" s="19"/>
      <c r="G45" s="19"/>
      <c r="H45" s="19" t="s">
        <v>97</v>
      </c>
      <c r="I45" s="19"/>
      <c r="J45" s="19"/>
      <c r="K45" s="18"/>
      <c r="L45" s="18"/>
      <c r="M45" s="18"/>
      <c r="N45" s="18"/>
      <c r="O45" s="18"/>
      <c r="P45" s="26">
        <v>32568383</v>
      </c>
      <c r="Q45" s="27"/>
      <c r="R45" s="40"/>
      <c r="S45" s="40"/>
      <c r="T45" s="40"/>
      <c r="U45" s="40"/>
      <c r="V45" s="40"/>
      <c r="W45" s="40"/>
      <c r="X45" s="40"/>
      <c r="Y45" s="40"/>
      <c r="Z45" s="21"/>
      <c r="AA45" s="41"/>
      <c r="AD45" s="2">
        <v>57781909</v>
      </c>
      <c r="AM45" s="24"/>
      <c r="AN45" s="24"/>
    </row>
    <row r="46" spans="1:40" ht="14.65" customHeight="1">
      <c r="A46" s="1" t="s">
        <v>112</v>
      </c>
      <c r="D46" s="25"/>
      <c r="E46" s="19"/>
      <c r="F46" s="19"/>
      <c r="G46" s="19" t="s">
        <v>113</v>
      </c>
      <c r="H46" s="30"/>
      <c r="I46" s="30"/>
      <c r="J46" s="30"/>
      <c r="K46" s="31"/>
      <c r="L46" s="31"/>
      <c r="M46" s="31"/>
      <c r="N46" s="31"/>
      <c r="O46" s="31"/>
      <c r="P46" s="26">
        <v>6342112520</v>
      </c>
      <c r="Q46" s="27"/>
      <c r="R46" s="40"/>
      <c r="S46" s="40"/>
      <c r="T46" s="40"/>
      <c r="U46" s="40"/>
      <c r="V46" s="40"/>
      <c r="W46" s="40"/>
      <c r="X46" s="40"/>
      <c r="Y46" s="40"/>
      <c r="Z46" s="21"/>
      <c r="AA46" s="41"/>
      <c r="AD46" s="2">
        <v>5808370933</v>
      </c>
      <c r="AM46" s="24"/>
      <c r="AN46" s="24"/>
    </row>
    <row r="47" spans="1:40" ht="14.65" customHeight="1">
      <c r="A47" s="1" t="s">
        <v>114</v>
      </c>
      <c r="D47" s="25"/>
      <c r="E47" s="19"/>
      <c r="F47" s="19"/>
      <c r="G47" s="19" t="s">
        <v>115</v>
      </c>
      <c r="H47" s="30"/>
      <c r="I47" s="30"/>
      <c r="J47" s="30"/>
      <c r="K47" s="31"/>
      <c r="L47" s="31"/>
      <c r="M47" s="31"/>
      <c r="N47" s="31"/>
      <c r="O47" s="31"/>
      <c r="P47" s="26">
        <v>-4217685712</v>
      </c>
      <c r="Q47" s="27"/>
      <c r="R47" s="40"/>
      <c r="S47" s="40"/>
      <c r="T47" s="40"/>
      <c r="U47" s="40"/>
      <c r="V47" s="40"/>
      <c r="W47" s="40"/>
      <c r="X47" s="40"/>
      <c r="Y47" s="40"/>
      <c r="Z47" s="21"/>
      <c r="AA47" s="41"/>
      <c r="AD47" s="2">
        <v>-4029682465</v>
      </c>
      <c r="AM47" s="24"/>
      <c r="AN47" s="24"/>
    </row>
    <row r="48" spans="1:40" ht="14.65" customHeight="1">
      <c r="A48" s="1">
        <v>1305000</v>
      </c>
      <c r="D48" s="25"/>
      <c r="E48" s="19"/>
      <c r="F48" s="19"/>
      <c r="G48" s="19" t="s">
        <v>116</v>
      </c>
      <c r="H48" s="30"/>
      <c r="I48" s="30"/>
      <c r="J48" s="30"/>
      <c r="K48" s="31"/>
      <c r="L48" s="31"/>
      <c r="M48" s="31"/>
      <c r="N48" s="31"/>
      <c r="O48" s="31"/>
      <c r="P48" s="29" t="s">
        <v>26</v>
      </c>
      <c r="Q48" s="27"/>
      <c r="R48" s="40"/>
      <c r="S48" s="40"/>
      <c r="T48" s="40"/>
      <c r="U48" s="40"/>
      <c r="V48" s="40"/>
      <c r="W48" s="40"/>
      <c r="X48" s="40"/>
      <c r="Y48" s="40"/>
      <c r="Z48" s="21"/>
      <c r="AA48" s="41"/>
      <c r="AD48" s="2">
        <v>0</v>
      </c>
      <c r="AM48" s="24"/>
      <c r="AN48" s="24"/>
    </row>
    <row r="49" spans="1:40" ht="14.65" customHeight="1">
      <c r="A49" s="1" t="s">
        <v>117</v>
      </c>
      <c r="D49" s="25"/>
      <c r="E49" s="19"/>
      <c r="F49" s="19" t="s">
        <v>118</v>
      </c>
      <c r="G49" s="19"/>
      <c r="H49" s="30"/>
      <c r="I49" s="30"/>
      <c r="J49" s="30"/>
      <c r="K49" s="31"/>
      <c r="L49" s="31"/>
      <c r="M49" s="31"/>
      <c r="N49" s="31"/>
      <c r="O49" s="31"/>
      <c r="P49" s="26">
        <f>SUM(P50:P51)</f>
        <v>603570</v>
      </c>
      <c r="Q49" s="27"/>
      <c r="R49" s="40"/>
      <c r="S49" s="40"/>
      <c r="T49" s="40"/>
      <c r="U49" s="40"/>
      <c r="V49" s="40"/>
      <c r="W49" s="40"/>
      <c r="X49" s="40"/>
      <c r="Y49" s="40"/>
      <c r="Z49" s="26"/>
      <c r="AA49" s="41"/>
      <c r="AD49" s="2">
        <f>IF(COUNTIF(AD50:AD51,"-")=COUNTA(AD50:AD51),"-",SUM(AD50:AD51))</f>
        <v>203400</v>
      </c>
      <c r="AM49" s="24"/>
      <c r="AN49" s="24"/>
    </row>
    <row r="50" spans="1:40" ht="14.65" customHeight="1">
      <c r="A50" s="1" t="s">
        <v>119</v>
      </c>
      <c r="D50" s="25"/>
      <c r="E50" s="19"/>
      <c r="F50" s="19"/>
      <c r="G50" s="19" t="s">
        <v>120</v>
      </c>
      <c r="H50" s="19"/>
      <c r="I50" s="19"/>
      <c r="J50" s="19"/>
      <c r="K50" s="18"/>
      <c r="L50" s="18"/>
      <c r="M50" s="18"/>
      <c r="N50" s="18"/>
      <c r="O50" s="18"/>
      <c r="P50" s="29">
        <v>400170</v>
      </c>
      <c r="Q50" s="27"/>
      <c r="R50" s="40"/>
      <c r="S50" s="40"/>
      <c r="T50" s="40"/>
      <c r="U50" s="40"/>
      <c r="V50" s="40"/>
      <c r="W50" s="40"/>
      <c r="X50" s="40"/>
      <c r="Y50" s="40"/>
      <c r="Z50" s="21"/>
      <c r="AA50" s="41"/>
      <c r="AD50" s="2">
        <v>0</v>
      </c>
      <c r="AM50" s="24"/>
      <c r="AN50" s="24"/>
    </row>
    <row r="51" spans="1:40" ht="14.65" customHeight="1">
      <c r="A51" s="1" t="s">
        <v>121</v>
      </c>
      <c r="D51" s="25"/>
      <c r="E51" s="19"/>
      <c r="F51" s="19"/>
      <c r="G51" s="19" t="s">
        <v>31</v>
      </c>
      <c r="H51" s="19"/>
      <c r="I51" s="19"/>
      <c r="J51" s="19"/>
      <c r="K51" s="18"/>
      <c r="L51" s="18"/>
      <c r="M51" s="18"/>
      <c r="N51" s="18"/>
      <c r="O51" s="18"/>
      <c r="P51" s="26">
        <v>203400</v>
      </c>
      <c r="Q51" s="27"/>
      <c r="R51" s="40"/>
      <c r="S51" s="40"/>
      <c r="T51" s="40"/>
      <c r="U51" s="40"/>
      <c r="V51" s="40"/>
      <c r="W51" s="40"/>
      <c r="X51" s="40"/>
      <c r="Y51" s="40"/>
      <c r="Z51" s="21"/>
      <c r="AA51" s="41"/>
      <c r="AD51" s="2">
        <v>203400</v>
      </c>
      <c r="AM51" s="24"/>
      <c r="AN51" s="24"/>
    </row>
    <row r="52" spans="1:40" ht="14.65" customHeight="1">
      <c r="A52" s="1" t="s">
        <v>122</v>
      </c>
      <c r="D52" s="25"/>
      <c r="E52" s="19"/>
      <c r="F52" s="19" t="s">
        <v>123</v>
      </c>
      <c r="G52" s="19"/>
      <c r="H52" s="19"/>
      <c r="I52" s="19"/>
      <c r="J52" s="19"/>
      <c r="K52" s="19"/>
      <c r="L52" s="18"/>
      <c r="M52" s="18"/>
      <c r="N52" s="18"/>
      <c r="O52" s="18"/>
      <c r="P52" s="26">
        <f>P53+P57+P58+P59+P63</f>
        <v>3649539160</v>
      </c>
      <c r="Q52" s="27"/>
      <c r="R52" s="40"/>
      <c r="S52" s="40"/>
      <c r="T52" s="40"/>
      <c r="U52" s="40"/>
      <c r="V52" s="40"/>
      <c r="W52" s="40"/>
      <c r="X52" s="40"/>
      <c r="Y52" s="40"/>
      <c r="Z52" s="26"/>
      <c r="AA52" s="41"/>
      <c r="AD52" s="2">
        <f>IF(COUNTIF(AD53:AD63,"-")=COUNTA(AD53:AD63),"-",SUM(AD53,AD57:AD59,AD62:AD63))</f>
        <v>2945619009</v>
      </c>
      <c r="AM52" s="24"/>
      <c r="AN52" s="24"/>
    </row>
    <row r="53" spans="1:40" ht="14.65" customHeight="1">
      <c r="A53" s="1" t="s">
        <v>124</v>
      </c>
      <c r="D53" s="25"/>
      <c r="E53" s="19"/>
      <c r="F53" s="19"/>
      <c r="G53" s="19" t="s">
        <v>125</v>
      </c>
      <c r="H53" s="19"/>
      <c r="I53" s="19"/>
      <c r="J53" s="19"/>
      <c r="K53" s="19"/>
      <c r="L53" s="18"/>
      <c r="M53" s="18"/>
      <c r="N53" s="18"/>
      <c r="O53" s="18"/>
      <c r="P53" s="26">
        <f>SUM(P54:P56)</f>
        <v>18234106</v>
      </c>
      <c r="Q53" s="27"/>
      <c r="R53" s="40"/>
      <c r="S53" s="40"/>
      <c r="T53" s="40"/>
      <c r="U53" s="40"/>
      <c r="V53" s="40"/>
      <c r="W53" s="40"/>
      <c r="X53" s="40"/>
      <c r="Y53" s="40"/>
      <c r="Z53" s="26"/>
      <c r="AA53" s="41"/>
      <c r="AD53" s="2">
        <f>IF(COUNTIF(AD54:AD56,"-")=COUNTA(AD54:AD56),"-",SUM(AD54:AD56))</f>
        <v>18487537</v>
      </c>
      <c r="AM53" s="24"/>
      <c r="AN53" s="24"/>
    </row>
    <row r="54" spans="1:40" ht="14.65" customHeight="1">
      <c r="A54" s="1" t="s">
        <v>126</v>
      </c>
      <c r="D54" s="25"/>
      <c r="E54" s="19"/>
      <c r="F54" s="19"/>
      <c r="G54" s="19"/>
      <c r="H54" s="19" t="s">
        <v>127</v>
      </c>
      <c r="I54" s="19"/>
      <c r="J54" s="19"/>
      <c r="K54" s="19"/>
      <c r="L54" s="18"/>
      <c r="M54" s="18"/>
      <c r="N54" s="18"/>
      <c r="O54" s="18"/>
      <c r="P54" s="26">
        <v>1500000</v>
      </c>
      <c r="Q54" s="27"/>
      <c r="R54" s="40"/>
      <c r="S54" s="40"/>
      <c r="T54" s="40"/>
      <c r="U54" s="40"/>
      <c r="V54" s="40"/>
      <c r="W54" s="40"/>
      <c r="X54" s="40"/>
      <c r="Y54" s="40"/>
      <c r="Z54" s="21"/>
      <c r="AA54" s="41"/>
      <c r="AD54" s="2">
        <v>1500000</v>
      </c>
      <c r="AM54" s="24"/>
      <c r="AN54" s="24"/>
    </row>
    <row r="55" spans="1:40" ht="14.65" customHeight="1">
      <c r="A55" s="1" t="s">
        <v>128</v>
      </c>
      <c r="D55" s="25"/>
      <c r="E55" s="19"/>
      <c r="F55" s="19"/>
      <c r="G55" s="19"/>
      <c r="H55" s="19" t="s">
        <v>129</v>
      </c>
      <c r="I55" s="19"/>
      <c r="J55" s="19"/>
      <c r="K55" s="19"/>
      <c r="L55" s="18"/>
      <c r="M55" s="18"/>
      <c r="N55" s="18"/>
      <c r="O55" s="18"/>
      <c r="P55" s="26">
        <v>16098000</v>
      </c>
      <c r="Q55" s="27"/>
      <c r="R55" s="40"/>
      <c r="S55" s="40"/>
      <c r="T55" s="40"/>
      <c r="U55" s="40"/>
      <c r="V55" s="40"/>
      <c r="W55" s="40"/>
      <c r="X55" s="40"/>
      <c r="Y55" s="40"/>
      <c r="Z55" s="21"/>
      <c r="AA55" s="41"/>
      <c r="AD55" s="2">
        <v>16098000</v>
      </c>
      <c r="AM55" s="24"/>
      <c r="AN55" s="24"/>
    </row>
    <row r="56" spans="1:40" ht="14.65" customHeight="1">
      <c r="A56" s="1" t="s">
        <v>130</v>
      </c>
      <c r="D56" s="25"/>
      <c r="E56" s="19"/>
      <c r="F56" s="19"/>
      <c r="G56" s="19"/>
      <c r="H56" s="19" t="s">
        <v>31</v>
      </c>
      <c r="I56" s="19"/>
      <c r="J56" s="19"/>
      <c r="K56" s="19"/>
      <c r="L56" s="18"/>
      <c r="M56" s="18"/>
      <c r="N56" s="18"/>
      <c r="O56" s="18"/>
      <c r="P56" s="26">
        <v>636106</v>
      </c>
      <c r="Q56" s="27"/>
      <c r="R56" s="40"/>
      <c r="S56" s="40"/>
      <c r="T56" s="40"/>
      <c r="U56" s="40"/>
      <c r="V56" s="40"/>
      <c r="W56" s="40"/>
      <c r="X56" s="40"/>
      <c r="Y56" s="40"/>
      <c r="Z56" s="21"/>
      <c r="AA56" s="41"/>
      <c r="AD56" s="2">
        <v>889537</v>
      </c>
      <c r="AM56" s="24"/>
      <c r="AN56" s="24"/>
    </row>
    <row r="57" spans="1:40" ht="14.65" customHeight="1">
      <c r="A57" s="1" t="s">
        <v>131</v>
      </c>
      <c r="D57" s="25"/>
      <c r="E57" s="19"/>
      <c r="F57" s="19"/>
      <c r="G57" s="19" t="s">
        <v>132</v>
      </c>
      <c r="H57" s="19"/>
      <c r="I57" s="19"/>
      <c r="J57" s="19"/>
      <c r="K57" s="18"/>
      <c r="L57" s="18"/>
      <c r="M57" s="18"/>
      <c r="N57" s="18"/>
      <c r="O57" s="18"/>
      <c r="P57" s="26">
        <v>587323524</v>
      </c>
      <c r="Q57" s="27"/>
      <c r="R57" s="40"/>
      <c r="S57" s="40"/>
      <c r="T57" s="40"/>
      <c r="U57" s="40"/>
      <c r="V57" s="40"/>
      <c r="W57" s="40"/>
      <c r="X57" s="40"/>
      <c r="Y57" s="40"/>
      <c r="Z57" s="21"/>
      <c r="AA57" s="41"/>
      <c r="AD57" s="2">
        <v>596241406</v>
      </c>
      <c r="AM57" s="24"/>
      <c r="AN57" s="24"/>
    </row>
    <row r="58" spans="1:40" ht="14.65" customHeight="1">
      <c r="A58" s="1" t="s">
        <v>133</v>
      </c>
      <c r="D58" s="25"/>
      <c r="E58" s="19"/>
      <c r="F58" s="19"/>
      <c r="G58" s="19" t="s">
        <v>134</v>
      </c>
      <c r="H58" s="19"/>
      <c r="I58" s="19"/>
      <c r="J58" s="19"/>
      <c r="K58" s="18"/>
      <c r="L58" s="18"/>
      <c r="M58" s="18"/>
      <c r="N58" s="18"/>
      <c r="O58" s="18"/>
      <c r="P58" s="26">
        <v>378940</v>
      </c>
      <c r="Q58" s="27"/>
      <c r="R58" s="40"/>
      <c r="S58" s="40"/>
      <c r="T58" s="40"/>
      <c r="U58" s="40"/>
      <c r="V58" s="40"/>
      <c r="W58" s="40"/>
      <c r="X58" s="40"/>
      <c r="Y58" s="40"/>
      <c r="Z58" s="21"/>
      <c r="AA58" s="41"/>
      <c r="AD58" s="2">
        <v>5034205</v>
      </c>
      <c r="AM58" s="24"/>
      <c r="AN58" s="24"/>
    </row>
    <row r="59" spans="1:40" ht="14.65" customHeight="1">
      <c r="A59" s="1" t="s">
        <v>135</v>
      </c>
      <c r="D59" s="25"/>
      <c r="E59" s="19"/>
      <c r="F59" s="19"/>
      <c r="G59" s="19" t="s">
        <v>136</v>
      </c>
      <c r="H59" s="19"/>
      <c r="I59" s="19"/>
      <c r="J59" s="19"/>
      <c r="K59" s="18"/>
      <c r="L59" s="18"/>
      <c r="M59" s="18"/>
      <c r="N59" s="18"/>
      <c r="O59" s="39"/>
      <c r="P59" s="228">
        <f>SUM(P60:P61)</f>
        <v>3139771175</v>
      </c>
      <c r="Q59" s="27"/>
      <c r="R59" s="40"/>
      <c r="S59" s="40"/>
      <c r="T59" s="40"/>
      <c r="U59" s="40"/>
      <c r="V59" s="40"/>
      <c r="W59" s="40"/>
      <c r="X59" s="40"/>
      <c r="Y59" s="40"/>
      <c r="Z59" s="26"/>
      <c r="AA59" s="41"/>
      <c r="AD59" s="2">
        <f>IF(COUNTIF(AD60:AD61,"-")=COUNTA(AD60:AD61),"-",SUM(AD60:AD61))</f>
        <v>2429717474</v>
      </c>
      <c r="AM59" s="24"/>
      <c r="AN59" s="24"/>
    </row>
    <row r="60" spans="1:40" ht="14.65" customHeight="1">
      <c r="A60" s="1" t="s">
        <v>137</v>
      </c>
      <c r="D60" s="25"/>
      <c r="E60" s="19"/>
      <c r="F60" s="19"/>
      <c r="G60" s="19"/>
      <c r="H60" s="19" t="s">
        <v>138</v>
      </c>
      <c r="I60" s="19"/>
      <c r="J60" s="19"/>
      <c r="K60" s="18"/>
      <c r="L60" s="18"/>
      <c r="M60" s="18"/>
      <c r="N60" s="18"/>
      <c r="O60" s="18"/>
      <c r="P60" s="29" t="s">
        <v>26</v>
      </c>
      <c r="Q60" s="27"/>
      <c r="R60" s="40"/>
      <c r="S60" s="40"/>
      <c r="T60" s="40"/>
      <c r="U60" s="40"/>
      <c r="V60" s="40"/>
      <c r="W60" s="40"/>
      <c r="X60" s="40"/>
      <c r="Y60" s="40"/>
      <c r="Z60" s="21"/>
      <c r="AA60" s="41"/>
      <c r="AD60" s="2">
        <v>0</v>
      </c>
      <c r="AM60" s="24"/>
      <c r="AN60" s="24"/>
    </row>
    <row r="61" spans="1:40" ht="14.65" customHeight="1">
      <c r="A61" s="1" t="s">
        <v>139</v>
      </c>
      <c r="D61" s="25"/>
      <c r="E61" s="18"/>
      <c r="F61" s="19"/>
      <c r="G61" s="19"/>
      <c r="H61" s="19" t="s">
        <v>31</v>
      </c>
      <c r="I61" s="19"/>
      <c r="J61" s="19"/>
      <c r="K61" s="18"/>
      <c r="L61" s="18"/>
      <c r="M61" s="18"/>
      <c r="N61" s="18"/>
      <c r="O61" s="18"/>
      <c r="P61" s="26">
        <v>3139771175</v>
      </c>
      <c r="Q61" s="27"/>
      <c r="R61" s="40"/>
      <c r="S61" s="40"/>
      <c r="T61" s="40"/>
      <c r="U61" s="40"/>
      <c r="V61" s="40"/>
      <c r="W61" s="40"/>
      <c r="X61" s="40"/>
      <c r="Y61" s="40"/>
      <c r="Z61" s="21"/>
      <c r="AA61" s="41"/>
      <c r="AD61" s="2">
        <v>2429717474</v>
      </c>
      <c r="AM61" s="24"/>
      <c r="AN61" s="24"/>
    </row>
    <row r="62" spans="1:40" ht="14.65" customHeight="1">
      <c r="A62" s="1" t="s">
        <v>140</v>
      </c>
      <c r="D62" s="25"/>
      <c r="E62" s="18"/>
      <c r="F62" s="19"/>
      <c r="G62" s="19" t="s">
        <v>31</v>
      </c>
      <c r="H62" s="19"/>
      <c r="I62" s="19"/>
      <c r="J62" s="19"/>
      <c r="K62" s="18"/>
      <c r="L62" s="18"/>
      <c r="M62" s="18"/>
      <c r="N62" s="18"/>
      <c r="O62" s="18"/>
      <c r="P62" s="29" t="s">
        <v>26</v>
      </c>
      <c r="Q62" s="27"/>
      <c r="R62" s="40"/>
      <c r="S62" s="40"/>
      <c r="T62" s="40"/>
      <c r="U62" s="40"/>
      <c r="V62" s="40"/>
      <c r="W62" s="40"/>
      <c r="X62" s="40"/>
      <c r="Y62" s="40"/>
      <c r="Z62" s="21"/>
      <c r="AA62" s="41"/>
      <c r="AD62" s="2">
        <v>0</v>
      </c>
      <c r="AM62" s="24"/>
      <c r="AN62" s="24"/>
    </row>
    <row r="63" spans="1:40" ht="14.65" customHeight="1">
      <c r="A63" s="1" t="s">
        <v>141</v>
      </c>
      <c r="D63" s="25"/>
      <c r="E63" s="18"/>
      <c r="F63" s="19"/>
      <c r="G63" s="19" t="s">
        <v>142</v>
      </c>
      <c r="H63" s="19"/>
      <c r="I63" s="19"/>
      <c r="J63" s="19"/>
      <c r="K63" s="18"/>
      <c r="L63" s="18"/>
      <c r="M63" s="18"/>
      <c r="N63" s="18"/>
      <c r="O63" s="18"/>
      <c r="P63" s="26">
        <v>-96168585</v>
      </c>
      <c r="Q63" s="27"/>
      <c r="R63" s="40"/>
      <c r="S63" s="40"/>
      <c r="T63" s="40"/>
      <c r="U63" s="40"/>
      <c r="V63" s="40"/>
      <c r="W63" s="40"/>
      <c r="X63" s="40"/>
      <c r="Y63" s="40"/>
      <c r="Z63" s="21"/>
      <c r="AA63" s="41"/>
      <c r="AD63" s="2">
        <v>-103861613</v>
      </c>
      <c r="AM63" s="24"/>
      <c r="AN63" s="24"/>
    </row>
    <row r="64" spans="1:40" ht="14.65" customHeight="1">
      <c r="A64" s="1" t="s">
        <v>143</v>
      </c>
      <c r="D64" s="25"/>
      <c r="E64" s="18" t="s">
        <v>144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6">
        <f>P65+P66+P67+P68+P71+P72+P73</f>
        <v>4843594710</v>
      </c>
      <c r="Q64" s="27"/>
      <c r="R64" s="40"/>
      <c r="S64" s="40"/>
      <c r="T64" s="40"/>
      <c r="U64" s="40"/>
      <c r="V64" s="40"/>
      <c r="W64" s="40"/>
      <c r="X64" s="40"/>
      <c r="Y64" s="40"/>
      <c r="Z64" s="26"/>
      <c r="AA64" s="41"/>
      <c r="AD64" s="2">
        <f>IF(COUNTIF(AD65:AD73,"-")=COUNTA(AD65:AD73),"-",SUM(AD65:AD68,AD71:AD73))</f>
        <v>4541882705</v>
      </c>
      <c r="AM64" s="24"/>
      <c r="AN64" s="24"/>
    </row>
    <row r="65" spans="1:40" ht="14.65" customHeight="1">
      <c r="A65" s="1" t="s">
        <v>145</v>
      </c>
      <c r="D65" s="25"/>
      <c r="E65" s="18"/>
      <c r="F65" s="19" t="s">
        <v>146</v>
      </c>
      <c r="G65" s="20"/>
      <c r="H65" s="20"/>
      <c r="I65" s="20"/>
      <c r="J65" s="18"/>
      <c r="K65" s="18"/>
      <c r="L65" s="18"/>
      <c r="M65" s="18"/>
      <c r="N65" s="18"/>
      <c r="O65" s="18"/>
      <c r="P65" s="26">
        <v>3780771735</v>
      </c>
      <c r="Q65" s="27"/>
      <c r="R65" s="40"/>
      <c r="S65" s="40"/>
      <c r="T65" s="40"/>
      <c r="U65" s="40"/>
      <c r="V65" s="40"/>
      <c r="W65" s="40"/>
      <c r="X65" s="40"/>
      <c r="Y65" s="40"/>
      <c r="Z65" s="21"/>
      <c r="AA65" s="41"/>
      <c r="AD65" s="2">
        <v>3300150961</v>
      </c>
      <c r="AM65" s="24"/>
      <c r="AN65" s="24"/>
    </row>
    <row r="66" spans="1:40" ht="14.65" customHeight="1">
      <c r="A66" s="1" t="s">
        <v>147</v>
      </c>
      <c r="D66" s="25"/>
      <c r="E66" s="18"/>
      <c r="F66" s="19" t="s">
        <v>148</v>
      </c>
      <c r="G66" s="19"/>
      <c r="H66" s="30"/>
      <c r="I66" s="19"/>
      <c r="J66" s="19"/>
      <c r="K66" s="18"/>
      <c r="L66" s="18"/>
      <c r="M66" s="18"/>
      <c r="N66" s="18"/>
      <c r="O66" s="18"/>
      <c r="P66" s="26">
        <v>268501013</v>
      </c>
      <c r="Q66" s="27"/>
      <c r="R66" s="40"/>
      <c r="S66" s="40"/>
      <c r="T66" s="40"/>
      <c r="U66" s="40"/>
      <c r="V66" s="40"/>
      <c r="W66" s="40"/>
      <c r="X66" s="40"/>
      <c r="Y66" s="40"/>
      <c r="Z66" s="21"/>
      <c r="AA66" s="41"/>
      <c r="AD66" s="2">
        <v>298742455</v>
      </c>
      <c r="AM66" s="24"/>
      <c r="AN66" s="24"/>
    </row>
    <row r="67" spans="1:40" ht="14.65" customHeight="1">
      <c r="A67" s="1">
        <v>1500000</v>
      </c>
      <c r="D67" s="25"/>
      <c r="E67" s="18"/>
      <c r="F67" s="19" t="s">
        <v>149</v>
      </c>
      <c r="G67" s="19"/>
      <c r="H67" s="19"/>
      <c r="I67" s="19"/>
      <c r="J67" s="19"/>
      <c r="K67" s="18"/>
      <c r="L67" s="18"/>
      <c r="M67" s="18"/>
      <c r="N67" s="18"/>
      <c r="O67" s="18"/>
      <c r="P67" s="26">
        <v>6654865</v>
      </c>
      <c r="Q67" s="27"/>
      <c r="R67" s="40"/>
      <c r="S67" s="40"/>
      <c r="T67" s="40"/>
      <c r="U67" s="40"/>
      <c r="V67" s="40"/>
      <c r="W67" s="40"/>
      <c r="X67" s="40"/>
      <c r="Y67" s="40"/>
      <c r="Z67" s="21"/>
      <c r="AA67" s="41"/>
      <c r="AD67" s="2">
        <v>6656348</v>
      </c>
      <c r="AM67" s="24"/>
      <c r="AN67" s="24"/>
    </row>
    <row r="68" spans="1:40" ht="14.65" customHeight="1">
      <c r="A68" s="1" t="s">
        <v>150</v>
      </c>
      <c r="D68" s="25"/>
      <c r="E68" s="19"/>
      <c r="F68" s="19" t="s">
        <v>136</v>
      </c>
      <c r="G68" s="19"/>
      <c r="H68" s="30"/>
      <c r="I68" s="19"/>
      <c r="J68" s="19"/>
      <c r="K68" s="18"/>
      <c r="L68" s="18"/>
      <c r="M68" s="18"/>
      <c r="N68" s="18"/>
      <c r="O68" s="18"/>
      <c r="P68" s="26">
        <f>SUM(P69:P70)</f>
        <v>782843921</v>
      </c>
      <c r="Q68" s="27"/>
      <c r="R68" s="40"/>
      <c r="S68" s="40"/>
      <c r="T68" s="40"/>
      <c r="U68" s="40"/>
      <c r="V68" s="40"/>
      <c r="W68" s="40"/>
      <c r="X68" s="40"/>
      <c r="Y68" s="40"/>
      <c r="Z68" s="26"/>
      <c r="AA68" s="41"/>
      <c r="AD68" s="2">
        <f>IF(COUNTIF(AD69:AD70,"-")=COUNTA(AD69:AD70),"-",SUM(AD69:AD70))</f>
        <v>931884174</v>
      </c>
      <c r="AM68" s="24"/>
      <c r="AN68" s="24"/>
    </row>
    <row r="69" spans="1:40" ht="14.65" customHeight="1">
      <c r="A69" s="1" t="s">
        <v>151</v>
      </c>
      <c r="D69" s="25"/>
      <c r="E69" s="19"/>
      <c r="F69" s="19"/>
      <c r="G69" s="19" t="s">
        <v>152</v>
      </c>
      <c r="H69" s="19"/>
      <c r="I69" s="19"/>
      <c r="J69" s="19"/>
      <c r="K69" s="18"/>
      <c r="L69" s="18"/>
      <c r="M69" s="18"/>
      <c r="N69" s="18"/>
      <c r="O69" s="18"/>
      <c r="P69" s="26">
        <v>756919472</v>
      </c>
      <c r="Q69" s="27"/>
      <c r="R69" s="40"/>
      <c r="S69" s="40"/>
      <c r="T69" s="40"/>
      <c r="U69" s="40"/>
      <c r="V69" s="40"/>
      <c r="W69" s="40"/>
      <c r="X69" s="40"/>
      <c r="Y69" s="40"/>
      <c r="Z69" s="21"/>
      <c r="AA69" s="41"/>
      <c r="AD69" s="2">
        <v>905960298</v>
      </c>
      <c r="AM69" s="24"/>
      <c r="AN69" s="24"/>
    </row>
    <row r="70" spans="1:40" ht="14.65" customHeight="1">
      <c r="A70" s="1" t="s">
        <v>153</v>
      </c>
      <c r="D70" s="25"/>
      <c r="E70" s="19"/>
      <c r="F70" s="19"/>
      <c r="G70" s="19" t="s">
        <v>138</v>
      </c>
      <c r="H70" s="19"/>
      <c r="I70" s="19"/>
      <c r="J70" s="19"/>
      <c r="K70" s="18"/>
      <c r="L70" s="18"/>
      <c r="M70" s="18"/>
      <c r="N70" s="18"/>
      <c r="O70" s="18"/>
      <c r="P70" s="26">
        <v>25924449</v>
      </c>
      <c r="Q70" s="27"/>
      <c r="R70" s="40"/>
      <c r="S70" s="40"/>
      <c r="T70" s="40"/>
      <c r="U70" s="40"/>
      <c r="V70" s="40"/>
      <c r="W70" s="40"/>
      <c r="X70" s="40"/>
      <c r="Y70" s="40"/>
      <c r="Z70" s="21"/>
      <c r="AA70" s="41"/>
      <c r="AD70" s="2">
        <v>25923876</v>
      </c>
      <c r="AM70" s="24"/>
      <c r="AN70" s="24"/>
    </row>
    <row r="71" spans="1:40" ht="14.65" customHeight="1">
      <c r="A71" s="1" t="s">
        <v>154</v>
      </c>
      <c r="D71" s="25"/>
      <c r="E71" s="19"/>
      <c r="F71" s="19" t="s">
        <v>155</v>
      </c>
      <c r="G71" s="19"/>
      <c r="H71" s="19"/>
      <c r="I71" s="19"/>
      <c r="J71" s="19"/>
      <c r="K71" s="18"/>
      <c r="L71" s="18"/>
      <c r="M71" s="18"/>
      <c r="N71" s="18"/>
      <c r="O71" s="18"/>
      <c r="P71" s="26">
        <v>34254737</v>
      </c>
      <c r="Q71" s="27"/>
      <c r="R71" s="40"/>
      <c r="S71" s="40"/>
      <c r="T71" s="40"/>
      <c r="U71" s="40"/>
      <c r="V71" s="40"/>
      <c r="W71" s="40"/>
      <c r="X71" s="40"/>
      <c r="Y71" s="40"/>
      <c r="Z71" s="21"/>
      <c r="AA71" s="41"/>
      <c r="AD71" s="2">
        <v>33607066</v>
      </c>
      <c r="AM71" s="24"/>
      <c r="AN71" s="24"/>
    </row>
    <row r="72" spans="1:40" ht="14.65" customHeight="1">
      <c r="A72" s="1" t="s">
        <v>156</v>
      </c>
      <c r="D72" s="25"/>
      <c r="E72" s="19"/>
      <c r="F72" s="19" t="s">
        <v>31</v>
      </c>
      <c r="G72" s="19"/>
      <c r="H72" s="30"/>
      <c r="I72" s="19"/>
      <c r="J72" s="19"/>
      <c r="K72" s="18"/>
      <c r="L72" s="18"/>
      <c r="M72" s="18"/>
      <c r="N72" s="18"/>
      <c r="O72" s="18"/>
      <c r="P72" s="26">
        <v>786407</v>
      </c>
      <c r="Q72" s="27"/>
      <c r="R72" s="40"/>
      <c r="S72" s="40"/>
      <c r="T72" s="40"/>
      <c r="U72" s="40"/>
      <c r="V72" s="40"/>
      <c r="W72" s="40"/>
      <c r="X72" s="40"/>
      <c r="Y72" s="40"/>
      <c r="Z72" s="21"/>
      <c r="AA72" s="41"/>
      <c r="AD72" s="2">
        <v>98440</v>
      </c>
      <c r="AM72" s="24"/>
      <c r="AN72" s="24"/>
    </row>
    <row r="73" spans="1:40" ht="14.65" customHeight="1">
      <c r="A73" s="1" t="s">
        <v>157</v>
      </c>
      <c r="D73" s="25"/>
      <c r="E73" s="19"/>
      <c r="F73" s="40" t="s">
        <v>142</v>
      </c>
      <c r="G73" s="19"/>
      <c r="H73" s="19"/>
      <c r="I73" s="19"/>
      <c r="J73" s="19"/>
      <c r="K73" s="18"/>
      <c r="L73" s="18"/>
      <c r="M73" s="18"/>
      <c r="N73" s="18"/>
      <c r="O73" s="18"/>
      <c r="P73" s="26">
        <v>-30217968</v>
      </c>
      <c r="Q73" s="27"/>
      <c r="R73" s="248"/>
      <c r="S73" s="249"/>
      <c r="T73" s="249"/>
      <c r="U73" s="249"/>
      <c r="V73" s="249"/>
      <c r="W73" s="249"/>
      <c r="X73" s="249"/>
      <c r="Y73" s="250"/>
      <c r="Z73" s="42"/>
      <c r="AA73" s="43"/>
      <c r="AD73" s="2">
        <v>-29256739</v>
      </c>
      <c r="AM73" s="24"/>
      <c r="AN73" s="24"/>
    </row>
    <row r="74" spans="1:40" ht="16.5" customHeight="1" thickBot="1">
      <c r="A74" s="1">
        <v>1565000</v>
      </c>
      <c r="B74" s="1" t="s">
        <v>158</v>
      </c>
      <c r="D74" s="25"/>
      <c r="E74" s="19" t="s">
        <v>159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9" t="s">
        <v>26</v>
      </c>
      <c r="Q74" s="27"/>
      <c r="R74" s="251" t="s">
        <v>160</v>
      </c>
      <c r="S74" s="252"/>
      <c r="T74" s="252"/>
      <c r="U74" s="252"/>
      <c r="V74" s="252"/>
      <c r="W74" s="252"/>
      <c r="X74" s="252"/>
      <c r="Y74" s="253"/>
      <c r="Z74" s="44">
        <f>SUM(Z24:Z26)</f>
        <v>41164495032</v>
      </c>
      <c r="AA74" s="45"/>
      <c r="AD74" s="2">
        <v>0</v>
      </c>
      <c r="AE74" s="2">
        <f>IF(AND(AE24="-",AE25="-",AE26="-"),"-",SUM(AE24,AE25,AE26))</f>
        <v>40024666363</v>
      </c>
      <c r="AM74" s="24"/>
      <c r="AN74" s="24"/>
    </row>
    <row r="75" spans="1:40" ht="14.65" customHeight="1" thickBot="1">
      <c r="A75" s="1" t="s">
        <v>161</v>
      </c>
      <c r="B75" s="1" t="s">
        <v>162</v>
      </c>
      <c r="D75" s="254" t="s">
        <v>163</v>
      </c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6"/>
      <c r="P75" s="46">
        <f>P7+P64</f>
        <v>69418975311</v>
      </c>
      <c r="Q75" s="47"/>
      <c r="R75" s="239" t="s">
        <v>164</v>
      </c>
      <c r="S75" s="240"/>
      <c r="T75" s="240"/>
      <c r="U75" s="240"/>
      <c r="V75" s="240"/>
      <c r="W75" s="240"/>
      <c r="X75" s="240"/>
      <c r="Y75" s="257"/>
      <c r="Z75" s="46">
        <f>Z22+Z74</f>
        <v>69418975311</v>
      </c>
      <c r="AA75" s="48"/>
      <c r="AD75" s="2">
        <f>IF(AND(AD7="-",AD64="-",AD74="-"),"-",SUM(AD7,AD64,AD74))</f>
        <v>68303796777</v>
      </c>
      <c r="AE75" s="2">
        <f>IF(AND(AE22="-",AE74="-"),"-",SUM(AE22,AE74))</f>
        <v>68303796777</v>
      </c>
      <c r="AM75" s="24"/>
      <c r="AN75" s="24"/>
    </row>
    <row r="76" spans="1:40" ht="9.75" customHeight="1"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Z76" s="18"/>
      <c r="AA76" s="18"/>
    </row>
    <row r="77" spans="1:40" ht="14.65" customHeight="1">
      <c r="D77" s="50"/>
      <c r="E77" s="51"/>
      <c r="F77" s="50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9"/>
      <c r="AA77" s="49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3"/>
  <printOptions horizontalCentered="1"/>
  <pageMargins left="0.70866141732283472" right="0.70866141732283472" top="0.39370078740157483" bottom="0.19685039370078741" header="0.51181102362204722" footer="0.51181102362204722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42"/>
  <sheetViews>
    <sheetView topLeftCell="B1" zoomScale="110" zoomScaleNormal="110" zoomScaleSheetLayoutView="100" workbookViewId="0">
      <selection activeCell="T14" sqref="T14"/>
    </sheetView>
  </sheetViews>
  <sheetFormatPr defaultRowHeight="13.5"/>
  <cols>
    <col min="1" max="1" width="0" style="52" hidden="1" customWidth="1"/>
    <col min="2" max="2" width="0.625" style="8" customWidth="1"/>
    <col min="3" max="3" width="1.25" style="53" customWidth="1"/>
    <col min="4" max="12" width="2.125" style="53" customWidth="1"/>
    <col min="13" max="13" width="18.375" style="53" customWidth="1"/>
    <col min="14" max="14" width="21.625" style="53" bestFit="1" customWidth="1"/>
    <col min="15" max="15" width="2.5" style="53" customWidth="1"/>
    <col min="16" max="16" width="0.625" style="53" customWidth="1"/>
    <col min="17" max="17" width="9" style="8"/>
    <col min="18" max="18" width="0" style="8" hidden="1" customWidth="1"/>
    <col min="19" max="16384" width="9" style="8"/>
  </cols>
  <sheetData>
    <row r="1" spans="1:39" ht="23.25" customHeight="1">
      <c r="A1" s="3"/>
      <c r="C1" s="54"/>
      <c r="D1" s="54"/>
      <c r="E1" s="54"/>
      <c r="F1" s="54"/>
      <c r="G1" s="54"/>
      <c r="H1" s="54"/>
      <c r="I1" s="54"/>
      <c r="J1" s="5"/>
      <c r="K1" s="5"/>
      <c r="L1" s="5"/>
      <c r="M1" s="5"/>
      <c r="N1" s="5"/>
      <c r="O1" s="5"/>
      <c r="P1" s="55"/>
    </row>
    <row r="2" spans="1:39" ht="24">
      <c r="C2" s="258" t="s">
        <v>165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56"/>
    </row>
    <row r="3" spans="1:39" ht="17.25">
      <c r="C3" s="259" t="s">
        <v>363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56"/>
    </row>
    <row r="4" spans="1:39" ht="17.25">
      <c r="C4" s="259" t="s">
        <v>364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56"/>
    </row>
    <row r="5" spans="1:39" ht="18" thickBot="1">
      <c r="C5" s="57"/>
      <c r="D5" s="56"/>
      <c r="E5" s="56"/>
      <c r="F5" s="56"/>
      <c r="G5" s="56"/>
      <c r="H5" s="56"/>
      <c r="I5" s="56"/>
      <c r="J5" s="56"/>
      <c r="K5" s="56"/>
      <c r="L5" s="56"/>
      <c r="M5" s="58"/>
      <c r="N5" s="56"/>
      <c r="O5" s="59" t="s">
        <v>368</v>
      </c>
      <c r="P5" s="56"/>
    </row>
    <row r="6" spans="1:39" ht="18" thickBot="1">
      <c r="A6" s="52" t="s">
        <v>1</v>
      </c>
      <c r="C6" s="260" t="s">
        <v>3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2" t="s">
        <v>4</v>
      </c>
      <c r="O6" s="263"/>
      <c r="P6" s="56"/>
    </row>
    <row r="7" spans="1:39">
      <c r="A7" s="52" t="s">
        <v>166</v>
      </c>
      <c r="C7" s="60"/>
      <c r="D7" s="61" t="s">
        <v>167</v>
      </c>
      <c r="E7" s="61"/>
      <c r="F7" s="62"/>
      <c r="G7" s="61"/>
      <c r="H7" s="61"/>
      <c r="I7" s="61"/>
      <c r="J7" s="61"/>
      <c r="K7" s="62"/>
      <c r="L7" s="62"/>
      <c r="M7" s="62"/>
      <c r="N7" s="229">
        <f>N8+N23</f>
        <v>32026564077</v>
      </c>
      <c r="O7" s="64"/>
      <c r="P7" s="65"/>
      <c r="AM7" s="66"/>
    </row>
    <row r="8" spans="1:39">
      <c r="A8" s="52" t="s">
        <v>168</v>
      </c>
      <c r="C8" s="60"/>
      <c r="D8" s="61"/>
      <c r="E8" s="61" t="s">
        <v>169</v>
      </c>
      <c r="F8" s="61"/>
      <c r="G8" s="61"/>
      <c r="H8" s="61"/>
      <c r="I8" s="61"/>
      <c r="J8" s="61"/>
      <c r="K8" s="62"/>
      <c r="L8" s="62"/>
      <c r="M8" s="62"/>
      <c r="N8" s="229">
        <f>N9+N14+N19</f>
        <v>12593924567</v>
      </c>
      <c r="O8" s="67"/>
      <c r="P8" s="65"/>
      <c r="AM8" s="66"/>
    </row>
    <row r="9" spans="1:39">
      <c r="A9" s="52" t="s">
        <v>170</v>
      </c>
      <c r="C9" s="60"/>
      <c r="D9" s="61"/>
      <c r="E9" s="61"/>
      <c r="F9" s="61" t="s">
        <v>171</v>
      </c>
      <c r="G9" s="61"/>
      <c r="H9" s="61"/>
      <c r="I9" s="61"/>
      <c r="J9" s="61"/>
      <c r="K9" s="62"/>
      <c r="L9" s="62"/>
      <c r="M9" s="62"/>
      <c r="N9" s="229">
        <f>SUM(N10:N13)</f>
        <v>3135915444</v>
      </c>
      <c r="O9" s="67"/>
      <c r="P9" s="65"/>
      <c r="AM9" s="66"/>
    </row>
    <row r="10" spans="1:39">
      <c r="A10" s="52" t="s">
        <v>172</v>
      </c>
      <c r="C10" s="60"/>
      <c r="D10" s="61"/>
      <c r="E10" s="61"/>
      <c r="F10" s="61"/>
      <c r="G10" s="61" t="s">
        <v>173</v>
      </c>
      <c r="H10" s="61"/>
      <c r="I10" s="61"/>
      <c r="J10" s="61"/>
      <c r="K10" s="62"/>
      <c r="L10" s="62"/>
      <c r="M10" s="62"/>
      <c r="N10" s="229">
        <v>2704144919</v>
      </c>
      <c r="O10" s="67"/>
      <c r="P10" s="65"/>
      <c r="AM10" s="66"/>
    </row>
    <row r="11" spans="1:39">
      <c r="A11" s="52" t="s">
        <v>174</v>
      </c>
      <c r="C11" s="60"/>
      <c r="D11" s="61"/>
      <c r="E11" s="61"/>
      <c r="F11" s="61"/>
      <c r="G11" s="61" t="s">
        <v>175</v>
      </c>
      <c r="H11" s="61"/>
      <c r="I11" s="61"/>
      <c r="J11" s="61"/>
      <c r="K11" s="62"/>
      <c r="L11" s="62"/>
      <c r="M11" s="62"/>
      <c r="N11" s="229">
        <v>231980295</v>
      </c>
      <c r="O11" s="67"/>
      <c r="P11" s="65"/>
      <c r="AM11" s="66"/>
    </row>
    <row r="12" spans="1:39">
      <c r="A12" s="52" t="s">
        <v>176</v>
      </c>
      <c r="C12" s="60"/>
      <c r="D12" s="61"/>
      <c r="E12" s="61"/>
      <c r="F12" s="61"/>
      <c r="G12" s="61" t="s">
        <v>177</v>
      </c>
      <c r="H12" s="61"/>
      <c r="I12" s="61"/>
      <c r="J12" s="61"/>
      <c r="K12" s="62"/>
      <c r="L12" s="62"/>
      <c r="M12" s="62"/>
      <c r="N12" s="229">
        <v>15916316</v>
      </c>
      <c r="O12" s="67"/>
      <c r="P12" s="65"/>
      <c r="AM12" s="66"/>
    </row>
    <row r="13" spans="1:39">
      <c r="A13" s="52" t="s">
        <v>178</v>
      </c>
      <c r="C13" s="60"/>
      <c r="D13" s="61"/>
      <c r="E13" s="61"/>
      <c r="F13" s="61"/>
      <c r="G13" s="61" t="s">
        <v>31</v>
      </c>
      <c r="H13" s="61"/>
      <c r="I13" s="61"/>
      <c r="J13" s="61"/>
      <c r="K13" s="62"/>
      <c r="L13" s="62"/>
      <c r="M13" s="62"/>
      <c r="N13" s="229">
        <v>183873914</v>
      </c>
      <c r="O13" s="67"/>
      <c r="P13" s="65"/>
      <c r="AM13" s="66"/>
    </row>
    <row r="14" spans="1:39">
      <c r="A14" s="52" t="s">
        <v>179</v>
      </c>
      <c r="C14" s="60"/>
      <c r="D14" s="61"/>
      <c r="E14" s="61"/>
      <c r="F14" s="61" t="s">
        <v>180</v>
      </c>
      <c r="G14" s="61"/>
      <c r="H14" s="61"/>
      <c r="I14" s="61"/>
      <c r="J14" s="61"/>
      <c r="K14" s="62"/>
      <c r="L14" s="62"/>
      <c r="M14" s="62"/>
      <c r="N14" s="229">
        <f>SUM(N15:N18)</f>
        <v>8803437519</v>
      </c>
      <c r="O14" s="67"/>
      <c r="P14" s="65"/>
      <c r="AM14" s="66"/>
    </row>
    <row r="15" spans="1:39">
      <c r="A15" s="52" t="s">
        <v>181</v>
      </c>
      <c r="C15" s="60"/>
      <c r="D15" s="61"/>
      <c r="E15" s="61"/>
      <c r="F15" s="61"/>
      <c r="G15" s="61" t="s">
        <v>182</v>
      </c>
      <c r="H15" s="61"/>
      <c r="I15" s="61"/>
      <c r="J15" s="61"/>
      <c r="K15" s="62"/>
      <c r="L15" s="62"/>
      <c r="M15" s="62"/>
      <c r="N15" s="229">
        <v>6229658340</v>
      </c>
      <c r="O15" s="67"/>
      <c r="P15" s="65"/>
      <c r="AM15" s="66"/>
    </row>
    <row r="16" spans="1:39">
      <c r="A16" s="52" t="s">
        <v>183</v>
      </c>
      <c r="C16" s="60"/>
      <c r="D16" s="61"/>
      <c r="E16" s="61"/>
      <c r="F16" s="61"/>
      <c r="G16" s="61" t="s">
        <v>184</v>
      </c>
      <c r="H16" s="61"/>
      <c r="I16" s="61"/>
      <c r="J16" s="61"/>
      <c r="K16" s="62"/>
      <c r="L16" s="62"/>
      <c r="M16" s="62"/>
      <c r="N16" s="229">
        <v>222640491</v>
      </c>
      <c r="O16" s="67"/>
      <c r="P16" s="65"/>
      <c r="AM16" s="66"/>
    </row>
    <row r="17" spans="1:39">
      <c r="A17" s="52" t="s">
        <v>185</v>
      </c>
      <c r="C17" s="60"/>
      <c r="D17" s="61"/>
      <c r="E17" s="61"/>
      <c r="F17" s="61"/>
      <c r="G17" s="61" t="s">
        <v>186</v>
      </c>
      <c r="H17" s="61"/>
      <c r="I17" s="61"/>
      <c r="J17" s="61"/>
      <c r="K17" s="62"/>
      <c r="L17" s="62"/>
      <c r="M17" s="62"/>
      <c r="N17" s="229">
        <v>2347271161</v>
      </c>
      <c r="O17" s="67"/>
      <c r="P17" s="65"/>
      <c r="AM17" s="66"/>
    </row>
    <row r="18" spans="1:39">
      <c r="A18" s="52" t="s">
        <v>187</v>
      </c>
      <c r="C18" s="60"/>
      <c r="D18" s="61"/>
      <c r="E18" s="61"/>
      <c r="F18" s="61"/>
      <c r="G18" s="61" t="s">
        <v>31</v>
      </c>
      <c r="H18" s="61"/>
      <c r="I18" s="61"/>
      <c r="J18" s="61"/>
      <c r="K18" s="62"/>
      <c r="L18" s="62"/>
      <c r="M18" s="62"/>
      <c r="N18" s="229">
        <v>3867527</v>
      </c>
      <c r="O18" s="67"/>
      <c r="P18" s="65"/>
      <c r="AM18" s="66"/>
    </row>
    <row r="19" spans="1:39">
      <c r="A19" s="52" t="s">
        <v>188</v>
      </c>
      <c r="C19" s="60"/>
      <c r="D19" s="61"/>
      <c r="E19" s="61"/>
      <c r="F19" s="61" t="s">
        <v>189</v>
      </c>
      <c r="G19" s="61"/>
      <c r="H19" s="61"/>
      <c r="I19" s="61"/>
      <c r="J19" s="61"/>
      <c r="K19" s="62"/>
      <c r="L19" s="62"/>
      <c r="M19" s="62"/>
      <c r="N19" s="229">
        <f>SUM(N20:N22)</f>
        <v>654571604</v>
      </c>
      <c r="O19" s="67"/>
      <c r="P19" s="65"/>
      <c r="AM19" s="66"/>
    </row>
    <row r="20" spans="1:39">
      <c r="A20" s="52" t="s">
        <v>190</v>
      </c>
      <c r="C20" s="60"/>
      <c r="D20" s="61"/>
      <c r="E20" s="61"/>
      <c r="F20" s="62"/>
      <c r="G20" s="62" t="s">
        <v>191</v>
      </c>
      <c r="H20" s="62"/>
      <c r="I20" s="61"/>
      <c r="J20" s="61"/>
      <c r="K20" s="62"/>
      <c r="L20" s="62"/>
      <c r="M20" s="62"/>
      <c r="N20" s="229">
        <v>191567646</v>
      </c>
      <c r="O20" s="67"/>
      <c r="P20" s="65"/>
      <c r="AM20" s="66"/>
    </row>
    <row r="21" spans="1:39">
      <c r="A21" s="52" t="s">
        <v>192</v>
      </c>
      <c r="C21" s="60"/>
      <c r="D21" s="61"/>
      <c r="E21" s="61"/>
      <c r="F21" s="62"/>
      <c r="G21" s="61" t="s">
        <v>193</v>
      </c>
      <c r="H21" s="61"/>
      <c r="I21" s="61"/>
      <c r="J21" s="61"/>
      <c r="K21" s="62"/>
      <c r="L21" s="62"/>
      <c r="M21" s="62"/>
      <c r="N21" s="229">
        <v>45993742</v>
      </c>
      <c r="O21" s="67"/>
      <c r="P21" s="65"/>
      <c r="AM21" s="66"/>
    </row>
    <row r="22" spans="1:39">
      <c r="A22" s="52" t="s">
        <v>194</v>
      </c>
      <c r="C22" s="60"/>
      <c r="D22" s="61"/>
      <c r="E22" s="61"/>
      <c r="F22" s="62"/>
      <c r="G22" s="61" t="s">
        <v>31</v>
      </c>
      <c r="H22" s="61"/>
      <c r="I22" s="61"/>
      <c r="J22" s="61"/>
      <c r="K22" s="62"/>
      <c r="L22" s="62"/>
      <c r="M22" s="62"/>
      <c r="N22" s="229">
        <v>417010216</v>
      </c>
      <c r="O22" s="67"/>
      <c r="P22" s="65"/>
      <c r="AM22" s="66"/>
    </row>
    <row r="23" spans="1:39">
      <c r="A23" s="52" t="s">
        <v>195</v>
      </c>
      <c r="C23" s="60"/>
      <c r="D23" s="61"/>
      <c r="E23" s="62" t="s">
        <v>196</v>
      </c>
      <c r="F23" s="62"/>
      <c r="G23" s="61"/>
      <c r="H23" s="61"/>
      <c r="I23" s="61"/>
      <c r="J23" s="61"/>
      <c r="K23" s="62"/>
      <c r="L23" s="62"/>
      <c r="M23" s="62"/>
      <c r="N23" s="229">
        <f>SUM(N24:N27)</f>
        <v>19432639510</v>
      </c>
      <c r="O23" s="67"/>
      <c r="P23" s="65"/>
      <c r="AM23" s="66"/>
    </row>
    <row r="24" spans="1:39">
      <c r="A24" s="52" t="s">
        <v>197</v>
      </c>
      <c r="C24" s="60"/>
      <c r="D24" s="61"/>
      <c r="E24" s="61"/>
      <c r="F24" s="61" t="s">
        <v>198</v>
      </c>
      <c r="G24" s="61"/>
      <c r="H24" s="61"/>
      <c r="I24" s="61"/>
      <c r="J24" s="61"/>
      <c r="K24" s="62"/>
      <c r="L24" s="62"/>
      <c r="M24" s="62"/>
      <c r="N24" s="229">
        <v>11400642359</v>
      </c>
      <c r="O24" s="67"/>
      <c r="P24" s="65"/>
      <c r="AM24" s="66"/>
    </row>
    <row r="25" spans="1:39">
      <c r="A25" s="52" t="s">
        <v>199</v>
      </c>
      <c r="C25" s="60"/>
      <c r="D25" s="61"/>
      <c r="E25" s="61"/>
      <c r="F25" s="61" t="s">
        <v>200</v>
      </c>
      <c r="G25" s="61"/>
      <c r="H25" s="61"/>
      <c r="I25" s="61"/>
      <c r="J25" s="61"/>
      <c r="K25" s="62"/>
      <c r="L25" s="62"/>
      <c r="M25" s="62"/>
      <c r="N25" s="229">
        <v>7403194934</v>
      </c>
      <c r="O25" s="67"/>
      <c r="P25" s="65"/>
      <c r="AM25" s="66"/>
    </row>
    <row r="26" spans="1:39">
      <c r="A26" s="52" t="s">
        <v>201</v>
      </c>
      <c r="C26" s="60"/>
      <c r="D26" s="61"/>
      <c r="E26" s="61"/>
      <c r="F26" s="61" t="s">
        <v>202</v>
      </c>
      <c r="G26" s="61"/>
      <c r="H26" s="61"/>
      <c r="I26" s="61"/>
      <c r="J26" s="61"/>
      <c r="K26" s="62"/>
      <c r="L26" s="62"/>
      <c r="M26" s="62"/>
      <c r="N26" s="229">
        <v>627187800</v>
      </c>
      <c r="O26" s="67"/>
      <c r="P26" s="65"/>
      <c r="AM26" s="66"/>
    </row>
    <row r="27" spans="1:39">
      <c r="A27" s="52" t="s">
        <v>203</v>
      </c>
      <c r="C27" s="60"/>
      <c r="D27" s="61"/>
      <c r="E27" s="61"/>
      <c r="F27" s="61" t="s">
        <v>31</v>
      </c>
      <c r="G27" s="61"/>
      <c r="H27" s="61"/>
      <c r="I27" s="61"/>
      <c r="J27" s="61"/>
      <c r="K27" s="62"/>
      <c r="L27" s="62"/>
      <c r="M27" s="62"/>
      <c r="N27" s="229">
        <v>1614417</v>
      </c>
      <c r="O27" s="67"/>
      <c r="P27" s="65"/>
      <c r="AM27" s="66"/>
    </row>
    <row r="28" spans="1:39">
      <c r="A28" s="52" t="s">
        <v>204</v>
      </c>
      <c r="C28" s="60"/>
      <c r="D28" s="61" t="s">
        <v>205</v>
      </c>
      <c r="E28" s="61"/>
      <c r="F28" s="61"/>
      <c r="G28" s="61"/>
      <c r="H28" s="61"/>
      <c r="I28" s="61"/>
      <c r="J28" s="61"/>
      <c r="K28" s="62"/>
      <c r="L28" s="62"/>
      <c r="M28" s="62"/>
      <c r="N28" s="229">
        <f>SUM(N29:N30)</f>
        <v>4385238391</v>
      </c>
      <c r="O28" s="67"/>
      <c r="P28" s="65"/>
      <c r="AM28" s="66"/>
    </row>
    <row r="29" spans="1:39">
      <c r="A29" s="52" t="s">
        <v>206</v>
      </c>
      <c r="C29" s="60"/>
      <c r="D29" s="61"/>
      <c r="E29" s="61" t="s">
        <v>207</v>
      </c>
      <c r="F29" s="61"/>
      <c r="G29" s="61"/>
      <c r="H29" s="61"/>
      <c r="I29" s="61"/>
      <c r="J29" s="61"/>
      <c r="K29" s="68"/>
      <c r="L29" s="68"/>
      <c r="M29" s="68"/>
      <c r="N29" s="229">
        <v>1225050727</v>
      </c>
      <c r="O29" s="67"/>
      <c r="P29" s="65"/>
      <c r="AM29" s="66"/>
    </row>
    <row r="30" spans="1:39">
      <c r="A30" s="52" t="s">
        <v>208</v>
      </c>
      <c r="C30" s="60"/>
      <c r="D30" s="61"/>
      <c r="E30" s="61" t="s">
        <v>31</v>
      </c>
      <c r="F30" s="61"/>
      <c r="G30" s="62"/>
      <c r="H30" s="61"/>
      <c r="I30" s="61"/>
      <c r="J30" s="61"/>
      <c r="K30" s="68"/>
      <c r="L30" s="68"/>
      <c r="M30" s="68"/>
      <c r="N30" s="229">
        <v>3160187664</v>
      </c>
      <c r="O30" s="67"/>
      <c r="P30" s="65"/>
      <c r="AM30" s="66"/>
    </row>
    <row r="31" spans="1:39">
      <c r="A31" s="52" t="s">
        <v>209</v>
      </c>
      <c r="C31" s="69" t="s">
        <v>210</v>
      </c>
      <c r="D31" s="70"/>
      <c r="E31" s="70"/>
      <c r="F31" s="70"/>
      <c r="G31" s="70"/>
      <c r="H31" s="70"/>
      <c r="I31" s="70"/>
      <c r="J31" s="70"/>
      <c r="K31" s="71"/>
      <c r="L31" s="71"/>
      <c r="M31" s="71"/>
      <c r="N31" s="230">
        <f>N28-N7</f>
        <v>-27641325686</v>
      </c>
      <c r="O31" s="72"/>
      <c r="P31" s="65"/>
      <c r="AM31" s="66"/>
    </row>
    <row r="32" spans="1:39">
      <c r="A32" s="52" t="s">
        <v>211</v>
      </c>
      <c r="C32" s="60"/>
      <c r="D32" s="61" t="s">
        <v>212</v>
      </c>
      <c r="E32" s="61"/>
      <c r="F32" s="62"/>
      <c r="G32" s="61"/>
      <c r="H32" s="61"/>
      <c r="I32" s="61"/>
      <c r="J32" s="61"/>
      <c r="K32" s="62"/>
      <c r="L32" s="62"/>
      <c r="M32" s="62"/>
      <c r="N32" s="229">
        <v>6532353</v>
      </c>
      <c r="O32" s="64"/>
      <c r="P32" s="65"/>
      <c r="AM32" s="66"/>
    </row>
    <row r="33" spans="1:39">
      <c r="A33" s="52" t="s">
        <v>213</v>
      </c>
      <c r="C33" s="60"/>
      <c r="D33" s="61"/>
      <c r="E33" s="62" t="s">
        <v>214</v>
      </c>
      <c r="F33" s="62"/>
      <c r="G33" s="61"/>
      <c r="H33" s="61"/>
      <c r="I33" s="61"/>
      <c r="J33" s="61"/>
      <c r="K33" s="62"/>
      <c r="L33" s="62"/>
      <c r="M33" s="62"/>
      <c r="N33" s="73" t="s">
        <v>26</v>
      </c>
      <c r="O33" s="67"/>
      <c r="P33" s="65"/>
      <c r="AM33" s="66"/>
    </row>
    <row r="34" spans="1:39">
      <c r="A34" s="52" t="s">
        <v>215</v>
      </c>
      <c r="C34" s="60"/>
      <c r="D34" s="61"/>
      <c r="E34" s="62" t="s">
        <v>216</v>
      </c>
      <c r="F34" s="62"/>
      <c r="G34" s="61"/>
      <c r="H34" s="61"/>
      <c r="I34" s="61"/>
      <c r="J34" s="61"/>
      <c r="K34" s="62"/>
      <c r="L34" s="62"/>
      <c r="M34" s="62"/>
      <c r="N34" s="63">
        <v>5226368</v>
      </c>
      <c r="O34" s="67"/>
      <c r="P34" s="65"/>
      <c r="AM34" s="66"/>
    </row>
    <row r="35" spans="1:39">
      <c r="A35" s="52" t="s">
        <v>217</v>
      </c>
      <c r="C35" s="60"/>
      <c r="D35" s="61"/>
      <c r="E35" s="61" t="s">
        <v>218</v>
      </c>
      <c r="F35" s="61"/>
      <c r="G35" s="61"/>
      <c r="H35" s="61"/>
      <c r="I35" s="61"/>
      <c r="J35" s="61"/>
      <c r="K35" s="62"/>
      <c r="L35" s="62"/>
      <c r="M35" s="62"/>
      <c r="N35" s="73" t="s">
        <v>26</v>
      </c>
      <c r="O35" s="67"/>
      <c r="P35" s="65"/>
      <c r="AM35" s="66"/>
    </row>
    <row r="36" spans="1:39">
      <c r="A36" s="52" t="s">
        <v>219</v>
      </c>
      <c r="C36" s="60"/>
      <c r="D36" s="61"/>
      <c r="E36" s="61" t="s">
        <v>31</v>
      </c>
      <c r="F36" s="61"/>
      <c r="G36" s="61"/>
      <c r="H36" s="61"/>
      <c r="I36" s="61"/>
      <c r="J36" s="61"/>
      <c r="K36" s="62"/>
      <c r="L36" s="62"/>
      <c r="M36" s="62"/>
      <c r="N36" s="73">
        <v>1305985</v>
      </c>
      <c r="O36" s="67"/>
      <c r="P36" s="65"/>
      <c r="AM36" s="66"/>
    </row>
    <row r="37" spans="1:39">
      <c r="A37" s="52" t="s">
        <v>220</v>
      </c>
      <c r="C37" s="60"/>
      <c r="D37" s="61" t="s">
        <v>221</v>
      </c>
      <c r="E37" s="61"/>
      <c r="F37" s="61"/>
      <c r="G37" s="61"/>
      <c r="H37" s="61"/>
      <c r="I37" s="61"/>
      <c r="J37" s="61"/>
      <c r="K37" s="68"/>
      <c r="L37" s="68"/>
      <c r="M37" s="68"/>
      <c r="N37" s="63">
        <f>SUM(N38:N39)</f>
        <v>187488738</v>
      </c>
      <c r="O37" s="64"/>
      <c r="P37" s="65"/>
      <c r="AM37" s="66"/>
    </row>
    <row r="38" spans="1:39">
      <c r="A38" s="52" t="s">
        <v>222</v>
      </c>
      <c r="C38" s="60"/>
      <c r="D38" s="61"/>
      <c r="E38" s="61" t="s">
        <v>223</v>
      </c>
      <c r="F38" s="61"/>
      <c r="G38" s="61"/>
      <c r="H38" s="61"/>
      <c r="I38" s="61"/>
      <c r="J38" s="61"/>
      <c r="K38" s="68"/>
      <c r="L38" s="68"/>
      <c r="M38" s="68"/>
      <c r="N38" s="63">
        <v>13568016</v>
      </c>
      <c r="O38" s="67"/>
      <c r="P38" s="65"/>
      <c r="AM38" s="66"/>
    </row>
    <row r="39" spans="1:39" ht="14.25" thickBot="1">
      <c r="A39" s="52" t="s">
        <v>224</v>
      </c>
      <c r="C39" s="60"/>
      <c r="D39" s="61"/>
      <c r="E39" s="61" t="s">
        <v>31</v>
      </c>
      <c r="F39" s="61"/>
      <c r="G39" s="61"/>
      <c r="H39" s="61"/>
      <c r="I39" s="61"/>
      <c r="J39" s="61"/>
      <c r="K39" s="68"/>
      <c r="L39" s="68"/>
      <c r="M39" s="68"/>
      <c r="N39" s="63">
        <v>173920722</v>
      </c>
      <c r="O39" s="67"/>
      <c r="P39" s="65"/>
      <c r="AM39" s="66"/>
    </row>
    <row r="40" spans="1:39" ht="14.25" thickBot="1">
      <c r="A40" s="52" t="s">
        <v>225</v>
      </c>
      <c r="C40" s="74" t="s">
        <v>226</v>
      </c>
      <c r="D40" s="75"/>
      <c r="E40" s="75"/>
      <c r="F40" s="75"/>
      <c r="G40" s="75"/>
      <c r="H40" s="75"/>
      <c r="I40" s="75"/>
      <c r="J40" s="75"/>
      <c r="K40" s="76"/>
      <c r="L40" s="76"/>
      <c r="M40" s="76"/>
      <c r="N40" s="77">
        <f>N31-N32+N37</f>
        <v>-27460369301</v>
      </c>
      <c r="O40" s="78"/>
      <c r="P40" s="65"/>
      <c r="AM40" s="66"/>
    </row>
    <row r="41" spans="1:39" s="80" customFormat="1" ht="3.75" customHeight="1">
      <c r="A41" s="79"/>
      <c r="C41" s="81"/>
      <c r="D41" s="81"/>
      <c r="E41" s="82"/>
      <c r="F41" s="82"/>
      <c r="G41" s="82"/>
      <c r="H41" s="82"/>
      <c r="I41" s="82"/>
      <c r="J41" s="83"/>
      <c r="K41" s="83"/>
      <c r="L41" s="83"/>
    </row>
    <row r="42" spans="1:39" s="80" customFormat="1" ht="15.6" customHeight="1">
      <c r="A42" s="79"/>
      <c r="C42" s="84"/>
      <c r="D42" s="84"/>
      <c r="E42" s="85"/>
      <c r="F42" s="85"/>
      <c r="G42" s="85"/>
      <c r="H42" s="85"/>
      <c r="I42" s="85"/>
      <c r="J42" s="86"/>
      <c r="K42" s="86"/>
      <c r="L42" s="86"/>
    </row>
  </sheetData>
  <mergeCells count="5">
    <mergeCell ref="C2:O2"/>
    <mergeCell ref="C3:O3"/>
    <mergeCell ref="C4:O4"/>
    <mergeCell ref="C6:M6"/>
    <mergeCell ref="N6:O6"/>
  </mergeCells>
  <phoneticPr fontId="9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1"/>
  <sheetViews>
    <sheetView showGridLines="0" topLeftCell="B1" zoomScaleNormal="100" zoomScaleSheetLayoutView="100" workbookViewId="0">
      <selection activeCell="Z24" sqref="Z24"/>
    </sheetView>
  </sheetViews>
  <sheetFormatPr defaultRowHeight="12.75"/>
  <cols>
    <col min="1" max="1" width="0" style="87" hidden="1" customWidth="1"/>
    <col min="2" max="2" width="1.125" style="88" customWidth="1"/>
    <col min="3" max="3" width="1.625" style="88" customWidth="1"/>
    <col min="4" max="9" width="2" style="88" customWidth="1"/>
    <col min="10" max="10" width="15.375" style="88" customWidth="1"/>
    <col min="11" max="11" width="21.625" style="88" bestFit="1" customWidth="1"/>
    <col min="12" max="12" width="3" style="88" bestFit="1" customWidth="1"/>
    <col min="13" max="13" width="21.625" style="88" bestFit="1" customWidth="1"/>
    <col min="14" max="14" width="3" style="88" bestFit="1" customWidth="1"/>
    <col min="15" max="15" width="21.625" style="88" bestFit="1" customWidth="1"/>
    <col min="16" max="16" width="3" style="88" bestFit="1" customWidth="1"/>
    <col min="17" max="17" width="21.625" style="88" customWidth="1"/>
    <col min="18" max="18" width="3" style="88" customWidth="1"/>
    <col min="19" max="19" width="1" style="88" customWidth="1"/>
    <col min="20" max="20" width="9" style="88"/>
    <col min="21" max="24" width="0" style="88" hidden="1" customWidth="1"/>
    <col min="25" max="16384" width="9" style="88"/>
  </cols>
  <sheetData>
    <row r="1" spans="1:24" ht="23.25" customHeight="1"/>
    <row r="2" spans="1:24" ht="24">
      <c r="B2" s="89"/>
      <c r="C2" s="264" t="s">
        <v>227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4" ht="17.25">
      <c r="B3" s="90"/>
      <c r="C3" s="265" t="s">
        <v>365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4" ht="17.25">
      <c r="B4" s="90"/>
      <c r="C4" s="265" t="s">
        <v>364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</row>
    <row r="5" spans="1:24" ht="15.75" customHeight="1" thickBot="1">
      <c r="B5" s="91"/>
      <c r="C5" s="92"/>
      <c r="D5" s="92"/>
      <c r="E5" s="92"/>
      <c r="F5" s="92"/>
      <c r="G5" s="92"/>
      <c r="H5" s="92"/>
      <c r="I5" s="92"/>
      <c r="J5" s="93"/>
      <c r="K5" s="92"/>
      <c r="L5" s="93"/>
      <c r="M5" s="92"/>
      <c r="N5" s="92"/>
      <c r="O5" s="92"/>
      <c r="P5" s="92"/>
      <c r="Q5" s="92"/>
      <c r="R5" s="94" t="s">
        <v>367</v>
      </c>
    </row>
    <row r="6" spans="1:24" ht="12.75" customHeight="1">
      <c r="B6" s="95"/>
      <c r="C6" s="266" t="s">
        <v>3</v>
      </c>
      <c r="D6" s="267"/>
      <c r="E6" s="267"/>
      <c r="F6" s="267"/>
      <c r="G6" s="267"/>
      <c r="H6" s="267"/>
      <c r="I6" s="267"/>
      <c r="J6" s="268"/>
      <c r="K6" s="272" t="s">
        <v>228</v>
      </c>
      <c r="L6" s="267"/>
      <c r="M6" s="96"/>
      <c r="N6" s="96"/>
      <c r="O6" s="96"/>
      <c r="P6" s="96"/>
      <c r="Q6" s="96"/>
      <c r="R6" s="97"/>
    </row>
    <row r="7" spans="1:24" ht="29.25" customHeight="1" thickBot="1">
      <c r="A7" s="87" t="s">
        <v>1</v>
      </c>
      <c r="B7" s="95"/>
      <c r="C7" s="269"/>
      <c r="D7" s="270"/>
      <c r="E7" s="270"/>
      <c r="F7" s="270"/>
      <c r="G7" s="270"/>
      <c r="H7" s="270"/>
      <c r="I7" s="270"/>
      <c r="J7" s="271"/>
      <c r="K7" s="273"/>
      <c r="L7" s="270"/>
      <c r="M7" s="274" t="s">
        <v>229</v>
      </c>
      <c r="N7" s="275"/>
      <c r="O7" s="274" t="s">
        <v>230</v>
      </c>
      <c r="P7" s="275"/>
      <c r="Q7" s="274" t="s">
        <v>86</v>
      </c>
      <c r="R7" s="276"/>
    </row>
    <row r="8" spans="1:24" ht="15.95" customHeight="1">
      <c r="A8" s="87" t="s">
        <v>231</v>
      </c>
      <c r="B8" s="98"/>
      <c r="C8" s="99" t="s">
        <v>232</v>
      </c>
      <c r="D8" s="100"/>
      <c r="E8" s="100"/>
      <c r="F8" s="100"/>
      <c r="G8" s="100"/>
      <c r="H8" s="100"/>
      <c r="I8" s="100"/>
      <c r="J8" s="101"/>
      <c r="K8" s="102">
        <f>M8+O8</f>
        <v>40140850978</v>
      </c>
      <c r="L8" s="103"/>
      <c r="M8" s="102">
        <v>64645947650</v>
      </c>
      <c r="N8" s="104"/>
      <c r="O8" s="102">
        <v>-24505096672</v>
      </c>
      <c r="P8" s="104"/>
      <c r="Q8" s="105" t="s">
        <v>26</v>
      </c>
      <c r="R8" s="106"/>
      <c r="U8" s="107" t="str">
        <f t="shared" ref="U8:U13" si="0">IF(COUNTIF(V8:X8,"-")=COUNTA(V8:X8),"-",SUM(V8:X8))</f>
        <v>-</v>
      </c>
      <c r="V8" s="107" t="s">
        <v>233</v>
      </c>
      <c r="W8" s="107" t="s">
        <v>233</v>
      </c>
      <c r="X8" s="107" t="s">
        <v>233</v>
      </c>
    </row>
    <row r="9" spans="1:24" ht="15.95" customHeight="1">
      <c r="A9" s="87" t="s">
        <v>234</v>
      </c>
      <c r="B9" s="98"/>
      <c r="C9" s="25"/>
      <c r="D9" s="19" t="s">
        <v>235</v>
      </c>
      <c r="E9" s="19"/>
      <c r="F9" s="19"/>
      <c r="G9" s="19"/>
      <c r="H9" s="19"/>
      <c r="I9" s="19"/>
      <c r="J9" s="108"/>
      <c r="K9" s="109">
        <v>-27460369301</v>
      </c>
      <c r="L9" s="110"/>
      <c r="M9" s="281"/>
      <c r="N9" s="282"/>
      <c r="O9" s="109">
        <v>-27460369301</v>
      </c>
      <c r="P9" s="111"/>
      <c r="Q9" s="112" t="s">
        <v>26</v>
      </c>
      <c r="R9" s="113"/>
      <c r="U9" s="107" t="str">
        <f t="shared" si="0"/>
        <v>-</v>
      </c>
      <c r="V9" s="107" t="s">
        <v>233</v>
      </c>
      <c r="W9" s="107" t="s">
        <v>233</v>
      </c>
      <c r="X9" s="107" t="s">
        <v>233</v>
      </c>
    </row>
    <row r="10" spans="1:24" ht="15.95" customHeight="1">
      <c r="A10" s="87" t="s">
        <v>236</v>
      </c>
      <c r="B10" s="95"/>
      <c r="C10" s="114"/>
      <c r="D10" s="108" t="s">
        <v>237</v>
      </c>
      <c r="E10" s="108"/>
      <c r="F10" s="108"/>
      <c r="G10" s="108"/>
      <c r="H10" s="108"/>
      <c r="I10" s="108"/>
      <c r="J10" s="108"/>
      <c r="K10" s="109">
        <f>SUM(K11:K12)</f>
        <v>28435481338</v>
      </c>
      <c r="L10" s="110"/>
      <c r="M10" s="283"/>
      <c r="N10" s="284"/>
      <c r="O10" s="109">
        <f>SUM(O11:O12)</f>
        <v>28435481338</v>
      </c>
      <c r="P10" s="111"/>
      <c r="Q10" s="112" t="s">
        <v>26</v>
      </c>
      <c r="R10" s="115"/>
      <c r="U10" s="107" t="str">
        <f t="shared" si="0"/>
        <v>-</v>
      </c>
      <c r="V10" s="107" t="s">
        <v>233</v>
      </c>
      <c r="W10" s="107" t="str">
        <f>IF(COUNTIF(W11:W12,"-")=COUNTA(W11:W12),"-",SUM(W11:W12))</f>
        <v>-</v>
      </c>
      <c r="X10" s="107" t="str">
        <f>IF(COUNTIF(X11:X12,"-")=COUNTA(X11:X12),"-",SUM(X11:X12))</f>
        <v>-</v>
      </c>
    </row>
    <row r="11" spans="1:24" ht="15.95" customHeight="1">
      <c r="A11" s="87" t="s">
        <v>238</v>
      </c>
      <c r="B11" s="95"/>
      <c r="C11" s="116"/>
      <c r="D11" s="108"/>
      <c r="E11" s="117" t="s">
        <v>239</v>
      </c>
      <c r="F11" s="117"/>
      <c r="G11" s="117"/>
      <c r="H11" s="117"/>
      <c r="I11" s="117"/>
      <c r="J11" s="108"/>
      <c r="K11" s="109">
        <v>20068384634</v>
      </c>
      <c r="L11" s="110"/>
      <c r="M11" s="283"/>
      <c r="N11" s="284"/>
      <c r="O11" s="109">
        <v>20068384634</v>
      </c>
      <c r="P11" s="111"/>
      <c r="Q11" s="112" t="s">
        <v>26</v>
      </c>
      <c r="R11" s="115"/>
      <c r="U11" s="107" t="str">
        <f t="shared" si="0"/>
        <v>-</v>
      </c>
      <c r="V11" s="107" t="s">
        <v>233</v>
      </c>
      <c r="W11" s="107" t="s">
        <v>233</v>
      </c>
      <c r="X11" s="107" t="s">
        <v>233</v>
      </c>
    </row>
    <row r="12" spans="1:24" ht="15.95" customHeight="1">
      <c r="A12" s="87" t="s">
        <v>240</v>
      </c>
      <c r="B12" s="95"/>
      <c r="C12" s="118"/>
      <c r="D12" s="119"/>
      <c r="E12" s="119" t="s">
        <v>241</v>
      </c>
      <c r="F12" s="119"/>
      <c r="G12" s="119"/>
      <c r="H12" s="119"/>
      <c r="I12" s="119"/>
      <c r="J12" s="120"/>
      <c r="K12" s="121">
        <v>8367096704</v>
      </c>
      <c r="L12" s="122"/>
      <c r="M12" s="285"/>
      <c r="N12" s="286"/>
      <c r="O12" s="121">
        <v>8367096704</v>
      </c>
      <c r="P12" s="123"/>
      <c r="Q12" s="124" t="s">
        <v>26</v>
      </c>
      <c r="R12" s="125"/>
      <c r="U12" s="107" t="str">
        <f t="shared" si="0"/>
        <v>-</v>
      </c>
      <c r="V12" s="107" t="s">
        <v>233</v>
      </c>
      <c r="W12" s="107" t="s">
        <v>233</v>
      </c>
      <c r="X12" s="107" t="s">
        <v>233</v>
      </c>
    </row>
    <row r="13" spans="1:24" ht="15.95" customHeight="1">
      <c r="A13" s="87" t="s">
        <v>242</v>
      </c>
      <c r="B13" s="95"/>
      <c r="C13" s="126"/>
      <c r="D13" s="127" t="s">
        <v>243</v>
      </c>
      <c r="E13" s="128"/>
      <c r="F13" s="127"/>
      <c r="G13" s="127"/>
      <c r="H13" s="127"/>
      <c r="I13" s="127"/>
      <c r="J13" s="129"/>
      <c r="K13" s="130">
        <f>K9+K10</f>
        <v>975112037</v>
      </c>
      <c r="L13" s="131"/>
      <c r="M13" s="287"/>
      <c r="N13" s="288"/>
      <c r="O13" s="130">
        <f>O9+O10</f>
        <v>975112037</v>
      </c>
      <c r="P13" s="132"/>
      <c r="Q13" s="133" t="s">
        <v>26</v>
      </c>
      <c r="R13" s="134"/>
      <c r="U13" s="107" t="str">
        <f t="shared" si="0"/>
        <v>-</v>
      </c>
      <c r="V13" s="107" t="s">
        <v>233</v>
      </c>
      <c r="W13" s="107" t="str">
        <f>IF(COUNTIF(W9:W10,"-")=COUNTA(W9:W10),"-",SUM(W9:W10))</f>
        <v>-</v>
      </c>
      <c r="X13" s="107" t="str">
        <f>IF(COUNTIF(X9:X10,"-")=COUNTA(X9:X10),"-",SUM(X9:X10))</f>
        <v>-</v>
      </c>
    </row>
    <row r="14" spans="1:24" ht="15.95" customHeight="1">
      <c r="A14" s="87" t="s">
        <v>244</v>
      </c>
      <c r="B14" s="95"/>
      <c r="C14" s="25"/>
      <c r="D14" s="135" t="s">
        <v>245</v>
      </c>
      <c r="E14" s="135"/>
      <c r="F14" s="135"/>
      <c r="G14" s="117"/>
      <c r="H14" s="117"/>
      <c r="I14" s="117"/>
      <c r="J14" s="108"/>
      <c r="K14" s="277"/>
      <c r="L14" s="278"/>
      <c r="M14" s="109">
        <f>SUM(M15:M18)</f>
        <v>715748112</v>
      </c>
      <c r="N14" s="111"/>
      <c r="O14" s="109">
        <f>SUM(O15:O18)</f>
        <v>-715748112</v>
      </c>
      <c r="P14" s="111"/>
      <c r="Q14" s="289"/>
      <c r="R14" s="290"/>
      <c r="U14" s="107" t="s">
        <v>233</v>
      </c>
      <c r="V14" s="107" t="str">
        <f>IF(COUNTA(V15:V18)=COUNTIF(V15:V18,"-"),"-",SUM(V15,V17,V16,V18))</f>
        <v>-</v>
      </c>
      <c r="W14" s="107" t="str">
        <f>IF(COUNTA(W15:W18)=COUNTIF(W15:W18,"-"),"-",SUM(W15,W17,W16,W18))</f>
        <v>-</v>
      </c>
      <c r="X14" s="107" t="s">
        <v>233</v>
      </c>
    </row>
    <row r="15" spans="1:24" ht="15.95" customHeight="1">
      <c r="A15" s="87" t="s">
        <v>246</v>
      </c>
      <c r="B15" s="95"/>
      <c r="C15" s="25"/>
      <c r="D15" s="135"/>
      <c r="E15" s="135" t="s">
        <v>247</v>
      </c>
      <c r="F15" s="117"/>
      <c r="G15" s="117"/>
      <c r="H15" s="117"/>
      <c r="I15" s="117"/>
      <c r="J15" s="108"/>
      <c r="K15" s="277"/>
      <c r="L15" s="278"/>
      <c r="M15" s="109">
        <v>2930425430</v>
      </c>
      <c r="N15" s="111"/>
      <c r="O15" s="109">
        <v>-2930425430</v>
      </c>
      <c r="P15" s="111"/>
      <c r="Q15" s="279"/>
      <c r="R15" s="280"/>
      <c r="U15" s="107" t="s">
        <v>233</v>
      </c>
      <c r="V15" s="107" t="s">
        <v>233</v>
      </c>
      <c r="W15" s="107" t="s">
        <v>233</v>
      </c>
      <c r="X15" s="107" t="s">
        <v>233</v>
      </c>
    </row>
    <row r="16" spans="1:24" ht="15.95" customHeight="1">
      <c r="A16" s="87" t="s">
        <v>248</v>
      </c>
      <c r="B16" s="95"/>
      <c r="C16" s="25"/>
      <c r="D16" s="135"/>
      <c r="E16" s="135" t="s">
        <v>249</v>
      </c>
      <c r="F16" s="135"/>
      <c r="G16" s="117"/>
      <c r="H16" s="117"/>
      <c r="I16" s="117"/>
      <c r="J16" s="108"/>
      <c r="K16" s="277"/>
      <c r="L16" s="278"/>
      <c r="M16" s="109">
        <v>-2387193194</v>
      </c>
      <c r="N16" s="111"/>
      <c r="O16" s="109">
        <v>2387193194</v>
      </c>
      <c r="P16" s="111"/>
      <c r="Q16" s="279"/>
      <c r="R16" s="280"/>
      <c r="U16" s="107" t="s">
        <v>233</v>
      </c>
      <c r="V16" s="107" t="s">
        <v>233</v>
      </c>
      <c r="W16" s="107" t="s">
        <v>233</v>
      </c>
      <c r="X16" s="107" t="s">
        <v>233</v>
      </c>
    </row>
    <row r="17" spans="1:24" ht="15.95" customHeight="1">
      <c r="A17" s="87" t="s">
        <v>250</v>
      </c>
      <c r="B17" s="95"/>
      <c r="C17" s="25"/>
      <c r="D17" s="135"/>
      <c r="E17" s="135" t="s">
        <v>251</v>
      </c>
      <c r="F17" s="135"/>
      <c r="G17" s="117"/>
      <c r="H17" s="117"/>
      <c r="I17" s="117"/>
      <c r="J17" s="108"/>
      <c r="K17" s="277"/>
      <c r="L17" s="278"/>
      <c r="M17" s="109">
        <v>1190915669</v>
      </c>
      <c r="N17" s="111"/>
      <c r="O17" s="109">
        <v>-1190915669</v>
      </c>
      <c r="P17" s="111"/>
      <c r="Q17" s="279"/>
      <c r="R17" s="280"/>
      <c r="U17" s="107" t="s">
        <v>233</v>
      </c>
      <c r="V17" s="107" t="s">
        <v>233</v>
      </c>
      <c r="W17" s="107" t="s">
        <v>233</v>
      </c>
      <c r="X17" s="107" t="s">
        <v>233</v>
      </c>
    </row>
    <row r="18" spans="1:24" ht="15.95" customHeight="1">
      <c r="A18" s="87" t="s">
        <v>252</v>
      </c>
      <c r="B18" s="95"/>
      <c r="C18" s="25"/>
      <c r="D18" s="135"/>
      <c r="E18" s="135" t="s">
        <v>253</v>
      </c>
      <c r="F18" s="135"/>
      <c r="G18" s="117"/>
      <c r="H18" s="20"/>
      <c r="I18" s="117"/>
      <c r="J18" s="108"/>
      <c r="K18" s="277"/>
      <c r="L18" s="278"/>
      <c r="M18" s="109">
        <v>-1018399793</v>
      </c>
      <c r="N18" s="111"/>
      <c r="O18" s="109">
        <v>1018399793</v>
      </c>
      <c r="P18" s="111"/>
      <c r="Q18" s="279"/>
      <c r="R18" s="280"/>
      <c r="U18" s="107" t="s">
        <v>233</v>
      </c>
      <c r="V18" s="107" t="s">
        <v>233</v>
      </c>
      <c r="W18" s="107" t="s">
        <v>233</v>
      </c>
      <c r="X18" s="107" t="s">
        <v>233</v>
      </c>
    </row>
    <row r="19" spans="1:24" ht="15.95" customHeight="1">
      <c r="A19" s="87" t="s">
        <v>254</v>
      </c>
      <c r="B19" s="95"/>
      <c r="C19" s="25"/>
      <c r="D19" s="135" t="s">
        <v>255</v>
      </c>
      <c r="E19" s="117"/>
      <c r="F19" s="117"/>
      <c r="G19" s="117"/>
      <c r="H19" s="117"/>
      <c r="I19" s="117"/>
      <c r="J19" s="108"/>
      <c r="K19" s="136" t="s">
        <v>26</v>
      </c>
      <c r="L19" s="110"/>
      <c r="M19" s="136" t="s">
        <v>26</v>
      </c>
      <c r="N19" s="111"/>
      <c r="O19" s="283"/>
      <c r="P19" s="284"/>
      <c r="Q19" s="283"/>
      <c r="R19" s="291"/>
      <c r="U19" s="107" t="str">
        <f t="shared" ref="U19:U26" si="1">IF(COUNTIF(V19:X19,"-")=COUNTA(V19:X19),"-",SUM(V19:X19))</f>
        <v>-</v>
      </c>
      <c r="V19" s="107" t="s">
        <v>233</v>
      </c>
      <c r="W19" s="107" t="s">
        <v>233</v>
      </c>
      <c r="X19" s="107" t="s">
        <v>233</v>
      </c>
    </row>
    <row r="20" spans="1:24" ht="15.95" customHeight="1">
      <c r="A20" s="87" t="s">
        <v>256</v>
      </c>
      <c r="B20" s="95"/>
      <c r="C20" s="25"/>
      <c r="D20" s="135" t="s">
        <v>257</v>
      </c>
      <c r="E20" s="135"/>
      <c r="F20" s="117"/>
      <c r="G20" s="117"/>
      <c r="H20" s="117"/>
      <c r="I20" s="117"/>
      <c r="J20" s="108"/>
      <c r="K20" s="109">
        <v>450123</v>
      </c>
      <c r="L20" s="110"/>
      <c r="M20" s="109">
        <v>450123</v>
      </c>
      <c r="N20" s="111"/>
      <c r="O20" s="283"/>
      <c r="P20" s="284"/>
      <c r="Q20" s="283"/>
      <c r="R20" s="291"/>
      <c r="U20" s="107" t="str">
        <f t="shared" si="1"/>
        <v>-</v>
      </c>
      <c r="V20" s="107" t="s">
        <v>233</v>
      </c>
      <c r="W20" s="107" t="s">
        <v>233</v>
      </c>
      <c r="X20" s="107" t="s">
        <v>233</v>
      </c>
    </row>
    <row r="21" spans="1:24" ht="15.95" customHeight="1">
      <c r="A21" s="87" t="s">
        <v>258</v>
      </c>
      <c r="B21" s="95"/>
      <c r="C21" s="25"/>
      <c r="D21" s="135" t="s">
        <v>259</v>
      </c>
      <c r="E21" s="135"/>
      <c r="F21" s="117"/>
      <c r="G21" s="117"/>
      <c r="H21" s="117"/>
      <c r="I21" s="117"/>
      <c r="J21" s="108"/>
      <c r="K21" s="136" t="s">
        <v>26</v>
      </c>
      <c r="L21" s="137"/>
      <c r="M21" s="283"/>
      <c r="N21" s="284"/>
      <c r="O21" s="283"/>
      <c r="P21" s="284"/>
      <c r="Q21" s="112" t="s">
        <v>26</v>
      </c>
      <c r="R21" s="115"/>
      <c r="U21" s="107" t="str">
        <f t="shared" si="1"/>
        <v>-</v>
      </c>
      <c r="V21" s="107" t="s">
        <v>233</v>
      </c>
      <c r="W21" s="107" t="s">
        <v>233</v>
      </c>
      <c r="X21" s="107" t="s">
        <v>233</v>
      </c>
    </row>
    <row r="22" spans="1:24" ht="15.95" customHeight="1">
      <c r="A22" s="87" t="s">
        <v>260</v>
      </c>
      <c r="B22" s="95"/>
      <c r="C22" s="25"/>
      <c r="D22" s="135" t="s">
        <v>261</v>
      </c>
      <c r="E22" s="135"/>
      <c r="F22" s="117"/>
      <c r="G22" s="117"/>
      <c r="H22" s="117"/>
      <c r="I22" s="117"/>
      <c r="J22" s="108"/>
      <c r="K22" s="136" t="s">
        <v>26</v>
      </c>
      <c r="L22" s="137"/>
      <c r="M22" s="283"/>
      <c r="N22" s="284"/>
      <c r="O22" s="283"/>
      <c r="P22" s="284"/>
      <c r="Q22" s="112" t="s">
        <v>26</v>
      </c>
      <c r="R22" s="115"/>
      <c r="U22" s="107" t="str">
        <f t="shared" si="1"/>
        <v>-</v>
      </c>
      <c r="V22" s="107" t="s">
        <v>233</v>
      </c>
      <c r="W22" s="107" t="s">
        <v>233</v>
      </c>
      <c r="X22" s="107" t="s">
        <v>233</v>
      </c>
    </row>
    <row r="23" spans="1:24" ht="15.95" customHeight="1">
      <c r="A23" s="87" t="s">
        <v>262</v>
      </c>
      <c r="B23" s="95"/>
      <c r="C23" s="25"/>
      <c r="D23" s="135" t="s">
        <v>263</v>
      </c>
      <c r="E23" s="135"/>
      <c r="F23" s="117"/>
      <c r="G23" s="117"/>
      <c r="H23" s="117"/>
      <c r="I23" s="117"/>
      <c r="J23" s="108"/>
      <c r="K23" s="136">
        <v>-352725</v>
      </c>
      <c r="L23" s="110"/>
      <c r="M23" s="283"/>
      <c r="N23" s="284"/>
      <c r="O23" s="283"/>
      <c r="P23" s="284"/>
      <c r="Q23" s="112">
        <v>-352725</v>
      </c>
      <c r="R23" s="115"/>
      <c r="U23" s="107" t="str">
        <f t="shared" si="1"/>
        <v>-</v>
      </c>
      <c r="V23" s="107" t="s">
        <v>233</v>
      </c>
      <c r="W23" s="107" t="s">
        <v>233</v>
      </c>
      <c r="X23" s="107" t="s">
        <v>233</v>
      </c>
    </row>
    <row r="24" spans="1:24" ht="15.95" customHeight="1">
      <c r="A24" s="87" t="s">
        <v>264</v>
      </c>
      <c r="B24" s="95"/>
      <c r="C24" s="118"/>
      <c r="D24" s="119" t="s">
        <v>31</v>
      </c>
      <c r="E24" s="119"/>
      <c r="F24" s="119"/>
      <c r="G24" s="138"/>
      <c r="H24" s="138"/>
      <c r="I24" s="138"/>
      <c r="J24" s="120"/>
      <c r="K24" s="121">
        <f>M24+O24</f>
        <v>48434619</v>
      </c>
      <c r="L24" s="122"/>
      <c r="M24" s="121">
        <v>494081</v>
      </c>
      <c r="N24" s="123"/>
      <c r="O24" s="121">
        <v>47940538</v>
      </c>
      <c r="P24" s="123"/>
      <c r="Q24" s="292"/>
      <c r="R24" s="293"/>
      <c r="S24" s="139"/>
      <c r="U24" s="107" t="str">
        <f t="shared" si="1"/>
        <v>-</v>
      </c>
      <c r="V24" s="107" t="s">
        <v>233</v>
      </c>
      <c r="W24" s="107" t="s">
        <v>233</v>
      </c>
      <c r="X24" s="107" t="s">
        <v>233</v>
      </c>
    </row>
    <row r="25" spans="1:24" ht="15.95" customHeight="1" thickBot="1">
      <c r="A25" s="87" t="s">
        <v>265</v>
      </c>
      <c r="B25" s="95"/>
      <c r="C25" s="140"/>
      <c r="D25" s="141" t="s">
        <v>266</v>
      </c>
      <c r="E25" s="141"/>
      <c r="F25" s="142"/>
      <c r="G25" s="142"/>
      <c r="H25" s="143"/>
      <c r="I25" s="142"/>
      <c r="J25" s="144"/>
      <c r="K25" s="145">
        <f>K13+K20+K23+K24</f>
        <v>1023644054</v>
      </c>
      <c r="L25" s="146"/>
      <c r="M25" s="145">
        <f>M14+M20+M24</f>
        <v>716692316</v>
      </c>
      <c r="N25" s="147"/>
      <c r="O25" s="145">
        <f>O13+O14+O24</f>
        <v>307304463</v>
      </c>
      <c r="P25" s="147"/>
      <c r="Q25" s="145">
        <v>-352725</v>
      </c>
      <c r="R25" s="148"/>
      <c r="S25" s="139"/>
      <c r="U25" s="107" t="str">
        <f t="shared" si="1"/>
        <v>-</v>
      </c>
      <c r="V25" s="107" t="str">
        <f>IF(AND(V14="-",COUNTIF(V19:V20,"-")=COUNTA(V19:V20),V24="-"),"-",SUM(V14,V19:V20,V24))</f>
        <v>-</v>
      </c>
      <c r="W25" s="107" t="str">
        <f>IF(AND(W13="-",W14="-",COUNTIF(W19:W20,"-")=COUNTA(W19:W20),W24="-"),"-",SUM(W13,W14,W19:W20,W24))</f>
        <v>-</v>
      </c>
      <c r="X25" s="107" t="str">
        <f>IF(AND(X13="-",COUNTIF(X21:X23,"-")=COUNTA(X21:X23)),"-",SUM(X13,X21:X23))</f>
        <v>-</v>
      </c>
    </row>
    <row r="26" spans="1:24" ht="15.95" customHeight="1" thickBot="1">
      <c r="A26" s="87" t="s">
        <v>267</v>
      </c>
      <c r="B26" s="95"/>
      <c r="C26" s="149" t="s">
        <v>268</v>
      </c>
      <c r="D26" s="150"/>
      <c r="E26" s="150"/>
      <c r="F26" s="150"/>
      <c r="G26" s="151"/>
      <c r="H26" s="151"/>
      <c r="I26" s="151"/>
      <c r="J26" s="152"/>
      <c r="K26" s="153">
        <f>K8+K25</f>
        <v>41164495032</v>
      </c>
      <c r="L26" s="154"/>
      <c r="M26" s="153">
        <f>M8+M25</f>
        <v>65362639966</v>
      </c>
      <c r="N26" s="155"/>
      <c r="O26" s="153">
        <f>O8+O25</f>
        <v>-24197792209</v>
      </c>
      <c r="P26" s="155"/>
      <c r="Q26" s="156">
        <v>-352725</v>
      </c>
      <c r="R26" s="157"/>
      <c r="S26" s="139"/>
      <c r="U26" s="107" t="str">
        <f t="shared" si="1"/>
        <v>-</v>
      </c>
      <c r="V26" s="107" t="s">
        <v>233</v>
      </c>
      <c r="W26" s="107" t="s">
        <v>233</v>
      </c>
      <c r="X26" s="107" t="str">
        <f>IF(AND(X8="-",X25="-"),"-",SUM(X8,X25))</f>
        <v>-</v>
      </c>
    </row>
    <row r="27" spans="1:24" ht="6.75" customHeight="1">
      <c r="B27" s="95"/>
      <c r="C27" s="158"/>
      <c r="D27" s="159"/>
      <c r="E27" s="159"/>
      <c r="F27" s="159"/>
      <c r="G27" s="159"/>
      <c r="H27" s="159"/>
      <c r="I27" s="159"/>
      <c r="J27" s="159"/>
      <c r="K27" s="95"/>
      <c r="L27" s="95"/>
      <c r="M27" s="95"/>
      <c r="N27" s="95"/>
      <c r="O27" s="95"/>
      <c r="P27" s="95"/>
      <c r="Q27" s="95"/>
      <c r="R27" s="19"/>
      <c r="S27" s="139"/>
    </row>
    <row r="28" spans="1:24" ht="15.6" customHeight="1">
      <c r="B28" s="95"/>
      <c r="C28" s="160"/>
      <c r="D28" s="161"/>
      <c r="F28" s="162"/>
      <c r="G28" s="163"/>
      <c r="H28" s="162"/>
      <c r="I28" s="162"/>
      <c r="J28" s="160"/>
      <c r="K28" s="95"/>
      <c r="L28" s="95"/>
      <c r="M28" s="236"/>
      <c r="N28" s="95"/>
      <c r="O28" s="95"/>
      <c r="P28" s="95"/>
      <c r="Q28" s="95"/>
      <c r="R28" s="19"/>
      <c r="S28" s="139"/>
    </row>
    <row r="29" spans="1:24">
      <c r="M29" s="107">
        <f>M26+O26+Q26</f>
        <v>41164495032</v>
      </c>
    </row>
    <row r="30" spans="1:24">
      <c r="M30" s="107">
        <f>M25+O25+Q25</f>
        <v>1023644054</v>
      </c>
    </row>
    <row r="31" spans="1:24">
      <c r="M31" s="107">
        <f>M24+O24</f>
        <v>48434619</v>
      </c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9"/>
  <printOptions horizontalCentered="1"/>
  <pageMargins left="0.31496062992125984" right="0.31496062992125984" top="0.39370078740157483" bottom="0.39370078740157483" header="0.51181102362204722" footer="0.51181102362204722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62"/>
  <sheetViews>
    <sheetView topLeftCell="B1" zoomScale="120" zoomScaleNormal="120" workbookViewId="0">
      <selection activeCell="R62" sqref="R62"/>
    </sheetView>
  </sheetViews>
  <sheetFormatPr defaultRowHeight="13.5"/>
  <cols>
    <col min="1" max="1" width="0" style="3" hidden="1" customWidth="1"/>
    <col min="2" max="2" width="0.75" style="5" customWidth="1"/>
    <col min="3" max="11" width="2.125" style="5" customWidth="1"/>
    <col min="12" max="12" width="13.25" style="5" customWidth="1"/>
    <col min="13" max="13" width="21.625" style="5" bestFit="1" customWidth="1"/>
    <col min="14" max="14" width="3" style="5" customWidth="1"/>
    <col min="15" max="15" width="0.75" style="55" customWidth="1"/>
    <col min="16" max="16" width="9" style="8"/>
    <col min="17" max="17" width="0" style="8" hidden="1" customWidth="1"/>
    <col min="18" max="18" width="15.625" style="8" bestFit="1" customWidth="1"/>
    <col min="19" max="16384" width="9" style="8"/>
  </cols>
  <sheetData>
    <row r="1" spans="1:39" s="55" customFormat="1" ht="23.25" customHeight="1">
      <c r="A1" s="3"/>
      <c r="B1" s="164"/>
      <c r="C1" s="164"/>
      <c r="D1" s="54"/>
      <c r="E1" s="54"/>
      <c r="F1" s="54"/>
      <c r="G1" s="54"/>
      <c r="H1" s="54"/>
      <c r="I1" s="5"/>
      <c r="J1" s="5"/>
      <c r="K1" s="5"/>
      <c r="L1" s="5"/>
      <c r="M1" s="5"/>
      <c r="N1" s="5"/>
    </row>
    <row r="2" spans="1:39" s="55" customFormat="1" ht="24">
      <c r="A2" s="3"/>
      <c r="B2" s="165"/>
      <c r="C2" s="303" t="s">
        <v>269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39" s="55" customFormat="1" ht="14.25">
      <c r="A3" s="166"/>
      <c r="B3" s="167"/>
      <c r="C3" s="304" t="s">
        <v>366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39" s="55" customFormat="1" ht="14.25">
      <c r="A4" s="166"/>
      <c r="B4" s="167"/>
      <c r="C4" s="304" t="s">
        <v>364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39" s="55" customFormat="1" ht="14.25" thickBot="1">
      <c r="A5" s="166"/>
      <c r="B5" s="167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 t="s">
        <v>367</v>
      </c>
    </row>
    <row r="6" spans="1:39" s="55" customFormat="1">
      <c r="A6" s="166"/>
      <c r="B6" s="167"/>
      <c r="C6" s="305" t="s">
        <v>3</v>
      </c>
      <c r="D6" s="306"/>
      <c r="E6" s="306"/>
      <c r="F6" s="306"/>
      <c r="G6" s="306"/>
      <c r="H6" s="306"/>
      <c r="I6" s="306"/>
      <c r="J6" s="307"/>
      <c r="K6" s="307"/>
      <c r="L6" s="308"/>
      <c r="M6" s="312" t="s">
        <v>4</v>
      </c>
      <c r="N6" s="313"/>
    </row>
    <row r="7" spans="1:39" s="55" customFormat="1" ht="14.25" thickBot="1">
      <c r="A7" s="166" t="s">
        <v>1</v>
      </c>
      <c r="B7" s="167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14"/>
      <c r="N7" s="315"/>
    </row>
    <row r="8" spans="1:39" s="55" customFormat="1">
      <c r="A8" s="170"/>
      <c r="B8" s="171"/>
      <c r="C8" s="172" t="s">
        <v>270</v>
      </c>
      <c r="D8" s="173"/>
      <c r="E8" s="173"/>
      <c r="F8" s="174"/>
      <c r="G8" s="174"/>
      <c r="H8" s="175"/>
      <c r="I8" s="174"/>
      <c r="J8" s="175"/>
      <c r="K8" s="175"/>
      <c r="L8" s="176"/>
      <c r="M8" s="231"/>
      <c r="N8" s="177"/>
      <c r="AM8" s="178"/>
    </row>
    <row r="9" spans="1:39" s="55" customFormat="1">
      <c r="A9" s="3" t="s">
        <v>271</v>
      </c>
      <c r="B9" s="5"/>
      <c r="C9" s="179"/>
      <c r="D9" s="180" t="s">
        <v>272</v>
      </c>
      <c r="E9" s="180"/>
      <c r="F9" s="181"/>
      <c r="G9" s="181"/>
      <c r="H9" s="168"/>
      <c r="I9" s="181"/>
      <c r="J9" s="168"/>
      <c r="K9" s="168"/>
      <c r="L9" s="182"/>
      <c r="M9" s="232">
        <f>M10+M15</f>
        <v>30279184884</v>
      </c>
      <c r="N9" s="184"/>
      <c r="AM9" s="178"/>
    </row>
    <row r="10" spans="1:39" s="55" customFormat="1">
      <c r="A10" s="3" t="s">
        <v>273</v>
      </c>
      <c r="B10" s="5"/>
      <c r="C10" s="179"/>
      <c r="D10" s="180"/>
      <c r="E10" s="180" t="s">
        <v>274</v>
      </c>
      <c r="F10" s="181"/>
      <c r="G10" s="181"/>
      <c r="H10" s="181"/>
      <c r="I10" s="181"/>
      <c r="J10" s="168"/>
      <c r="K10" s="168"/>
      <c r="L10" s="182"/>
      <c r="M10" s="232">
        <f>SUM(M11:M14)</f>
        <v>10221320659</v>
      </c>
      <c r="N10" s="184"/>
      <c r="AM10" s="178"/>
    </row>
    <row r="11" spans="1:39" s="55" customFormat="1">
      <c r="A11" s="3" t="s">
        <v>275</v>
      </c>
      <c r="B11" s="5"/>
      <c r="C11" s="179"/>
      <c r="D11" s="180"/>
      <c r="E11" s="180"/>
      <c r="F11" s="181" t="s">
        <v>276</v>
      </c>
      <c r="G11" s="181"/>
      <c r="H11" s="181"/>
      <c r="I11" s="181"/>
      <c r="J11" s="168"/>
      <c r="K11" s="168"/>
      <c r="L11" s="182"/>
      <c r="M11" s="232">
        <v>3107470939</v>
      </c>
      <c r="N11" s="184"/>
      <c r="AM11" s="178"/>
    </row>
    <row r="12" spans="1:39" s="55" customFormat="1">
      <c r="A12" s="3" t="s">
        <v>277</v>
      </c>
      <c r="B12" s="5"/>
      <c r="C12" s="179"/>
      <c r="D12" s="180"/>
      <c r="E12" s="180"/>
      <c r="F12" s="181" t="s">
        <v>278</v>
      </c>
      <c r="G12" s="181"/>
      <c r="H12" s="181"/>
      <c r="I12" s="181"/>
      <c r="J12" s="168"/>
      <c r="K12" s="168"/>
      <c r="L12" s="182"/>
      <c r="M12" s="232">
        <v>6515956344</v>
      </c>
      <c r="N12" s="184"/>
      <c r="AM12" s="178"/>
    </row>
    <row r="13" spans="1:39" s="55" customFormat="1">
      <c r="A13" s="3" t="s">
        <v>279</v>
      </c>
      <c r="B13" s="5"/>
      <c r="C13" s="185"/>
      <c r="D13" s="168"/>
      <c r="E13" s="168"/>
      <c r="F13" s="168" t="s">
        <v>280</v>
      </c>
      <c r="G13" s="168"/>
      <c r="H13" s="168"/>
      <c r="I13" s="168"/>
      <c r="J13" s="168"/>
      <c r="K13" s="168"/>
      <c r="L13" s="182"/>
      <c r="M13" s="232">
        <v>191567646</v>
      </c>
      <c r="N13" s="184"/>
      <c r="AM13" s="178"/>
    </row>
    <row r="14" spans="1:39" s="55" customFormat="1">
      <c r="A14" s="3" t="s">
        <v>281</v>
      </c>
      <c r="B14" s="5"/>
      <c r="C14" s="186"/>
      <c r="D14" s="187"/>
      <c r="E14" s="168"/>
      <c r="F14" s="187" t="s">
        <v>282</v>
      </c>
      <c r="G14" s="187"/>
      <c r="H14" s="187"/>
      <c r="I14" s="187"/>
      <c r="J14" s="168"/>
      <c r="K14" s="168"/>
      <c r="L14" s="182"/>
      <c r="M14" s="232">
        <v>406325730</v>
      </c>
      <c r="N14" s="184"/>
      <c r="AM14" s="178"/>
    </row>
    <row r="15" spans="1:39" s="55" customFormat="1">
      <c r="A15" s="3" t="s">
        <v>283</v>
      </c>
      <c r="B15" s="5"/>
      <c r="C15" s="185"/>
      <c r="D15" s="187"/>
      <c r="E15" s="168" t="s">
        <v>284</v>
      </c>
      <c r="F15" s="187"/>
      <c r="G15" s="187"/>
      <c r="H15" s="187"/>
      <c r="I15" s="187"/>
      <c r="J15" s="168"/>
      <c r="K15" s="168"/>
      <c r="L15" s="182"/>
      <c r="M15" s="232">
        <f>SUM(M16:M19)</f>
        <v>20057864225</v>
      </c>
      <c r="N15" s="184"/>
      <c r="AM15" s="178"/>
    </row>
    <row r="16" spans="1:39" s="55" customFormat="1">
      <c r="A16" s="3" t="s">
        <v>285</v>
      </c>
      <c r="B16" s="5"/>
      <c r="C16" s="185"/>
      <c r="D16" s="187"/>
      <c r="E16" s="187"/>
      <c r="F16" s="168" t="s">
        <v>286</v>
      </c>
      <c r="G16" s="187"/>
      <c r="H16" s="187"/>
      <c r="I16" s="187"/>
      <c r="J16" s="168"/>
      <c r="K16" s="168"/>
      <c r="L16" s="182"/>
      <c r="M16" s="232">
        <v>12023211459</v>
      </c>
      <c r="N16" s="184"/>
      <c r="AM16" s="178"/>
    </row>
    <row r="17" spans="1:39" s="55" customFormat="1">
      <c r="A17" s="3" t="s">
        <v>287</v>
      </c>
      <c r="B17" s="5"/>
      <c r="C17" s="185"/>
      <c r="D17" s="187"/>
      <c r="E17" s="187"/>
      <c r="F17" s="168" t="s">
        <v>288</v>
      </c>
      <c r="G17" s="187"/>
      <c r="H17" s="187"/>
      <c r="I17" s="187"/>
      <c r="J17" s="168"/>
      <c r="K17" s="168"/>
      <c r="L17" s="182"/>
      <c r="M17" s="232">
        <v>7403194934</v>
      </c>
      <c r="N17" s="184"/>
      <c r="AM17" s="178"/>
    </row>
    <row r="18" spans="1:39" s="55" customFormat="1">
      <c r="A18" s="3" t="s">
        <v>289</v>
      </c>
      <c r="B18" s="5"/>
      <c r="C18" s="185"/>
      <c r="D18" s="168"/>
      <c r="E18" s="187"/>
      <c r="F18" s="168" t="s">
        <v>290</v>
      </c>
      <c r="G18" s="187"/>
      <c r="H18" s="187"/>
      <c r="I18" s="187"/>
      <c r="J18" s="168"/>
      <c r="K18" s="168"/>
      <c r="L18" s="182"/>
      <c r="M18" s="232">
        <v>629823000</v>
      </c>
      <c r="N18" s="188"/>
      <c r="AM18" s="178"/>
    </row>
    <row r="19" spans="1:39" s="55" customFormat="1">
      <c r="A19" s="3" t="s">
        <v>291</v>
      </c>
      <c r="B19" s="5"/>
      <c r="C19" s="185"/>
      <c r="D19" s="168"/>
      <c r="E19" s="189"/>
      <c r="F19" s="187" t="s">
        <v>282</v>
      </c>
      <c r="G19" s="168"/>
      <c r="H19" s="187"/>
      <c r="I19" s="187"/>
      <c r="J19" s="168"/>
      <c r="K19" s="168"/>
      <c r="L19" s="182"/>
      <c r="M19" s="232">
        <v>1634832</v>
      </c>
      <c r="N19" s="184"/>
      <c r="AM19" s="178"/>
    </row>
    <row r="20" spans="1:39" s="55" customFormat="1">
      <c r="A20" s="3" t="s">
        <v>292</v>
      </c>
      <c r="B20" s="5"/>
      <c r="C20" s="185"/>
      <c r="D20" s="168" t="s">
        <v>293</v>
      </c>
      <c r="E20" s="189"/>
      <c r="F20" s="187"/>
      <c r="G20" s="187"/>
      <c r="H20" s="187"/>
      <c r="I20" s="187"/>
      <c r="J20" s="168"/>
      <c r="K20" s="168"/>
      <c r="L20" s="182"/>
      <c r="M20" s="232">
        <f>SUM(M21:M24)</f>
        <v>33108793112</v>
      </c>
      <c r="N20" s="184"/>
      <c r="AM20" s="178"/>
    </row>
    <row r="21" spans="1:39" s="55" customFormat="1">
      <c r="A21" s="3" t="s">
        <v>294</v>
      </c>
      <c r="B21" s="5"/>
      <c r="C21" s="185"/>
      <c r="D21" s="168"/>
      <c r="E21" s="189" t="s">
        <v>295</v>
      </c>
      <c r="F21" s="187"/>
      <c r="G21" s="187"/>
      <c r="H21" s="187"/>
      <c r="I21" s="187"/>
      <c r="J21" s="168"/>
      <c r="K21" s="168"/>
      <c r="L21" s="182"/>
      <c r="M21" s="232">
        <v>20010168189</v>
      </c>
      <c r="N21" s="184"/>
      <c r="AM21" s="178"/>
    </row>
    <row r="22" spans="1:39" s="55" customFormat="1">
      <c r="A22" s="3" t="s">
        <v>296</v>
      </c>
      <c r="B22" s="5"/>
      <c r="C22" s="185"/>
      <c r="D22" s="168"/>
      <c r="E22" s="189" t="s">
        <v>297</v>
      </c>
      <c r="F22" s="187"/>
      <c r="G22" s="187"/>
      <c r="H22" s="187"/>
      <c r="I22" s="187"/>
      <c r="J22" s="168"/>
      <c r="K22" s="168"/>
      <c r="L22" s="182"/>
      <c r="M22" s="232">
        <v>8222935893</v>
      </c>
      <c r="N22" s="184"/>
      <c r="AM22" s="178"/>
    </row>
    <row r="23" spans="1:39" s="55" customFormat="1">
      <c r="A23" s="3" t="s">
        <v>298</v>
      </c>
      <c r="B23" s="5"/>
      <c r="C23" s="185"/>
      <c r="D23" s="168"/>
      <c r="E23" s="189" t="s">
        <v>299</v>
      </c>
      <c r="F23" s="187"/>
      <c r="G23" s="187"/>
      <c r="H23" s="187"/>
      <c r="I23" s="187"/>
      <c r="J23" s="168"/>
      <c r="K23" s="168"/>
      <c r="L23" s="182"/>
      <c r="M23" s="232">
        <v>1203395671</v>
      </c>
      <c r="N23" s="184"/>
      <c r="AM23" s="178"/>
    </row>
    <row r="24" spans="1:39" s="55" customFormat="1">
      <c r="A24" s="3" t="s">
        <v>300</v>
      </c>
      <c r="B24" s="5"/>
      <c r="C24" s="185"/>
      <c r="D24" s="168"/>
      <c r="E24" s="189" t="s">
        <v>301</v>
      </c>
      <c r="F24" s="187"/>
      <c r="G24" s="187"/>
      <c r="H24" s="187"/>
      <c r="I24" s="189"/>
      <c r="J24" s="168"/>
      <c r="K24" s="168"/>
      <c r="L24" s="182"/>
      <c r="M24" s="232">
        <v>3672293359</v>
      </c>
      <c r="N24" s="184"/>
      <c r="AM24" s="178"/>
    </row>
    <row r="25" spans="1:39" s="55" customFormat="1">
      <c r="A25" s="3" t="s">
        <v>302</v>
      </c>
      <c r="B25" s="5"/>
      <c r="C25" s="185"/>
      <c r="D25" s="168" t="s">
        <v>303</v>
      </c>
      <c r="E25" s="189"/>
      <c r="F25" s="187"/>
      <c r="G25" s="187"/>
      <c r="H25" s="187"/>
      <c r="I25" s="189"/>
      <c r="J25" s="168"/>
      <c r="K25" s="168"/>
      <c r="L25" s="182"/>
      <c r="M25" s="233" t="s">
        <v>59</v>
      </c>
      <c r="N25" s="184"/>
      <c r="AM25" s="178"/>
    </row>
    <row r="26" spans="1:39" s="55" customFormat="1">
      <c r="A26" s="3" t="s">
        <v>304</v>
      </c>
      <c r="B26" s="5"/>
      <c r="C26" s="185"/>
      <c r="D26" s="168"/>
      <c r="E26" s="189" t="s">
        <v>305</v>
      </c>
      <c r="F26" s="187"/>
      <c r="G26" s="187"/>
      <c r="H26" s="187"/>
      <c r="I26" s="187"/>
      <c r="J26" s="168"/>
      <c r="K26" s="168"/>
      <c r="L26" s="182"/>
      <c r="M26" s="233" t="s">
        <v>59</v>
      </c>
      <c r="N26" s="184"/>
      <c r="AM26" s="178"/>
    </row>
    <row r="27" spans="1:39" s="55" customFormat="1">
      <c r="A27" s="3" t="s">
        <v>306</v>
      </c>
      <c r="B27" s="5"/>
      <c r="C27" s="185"/>
      <c r="D27" s="168"/>
      <c r="E27" s="189" t="s">
        <v>282</v>
      </c>
      <c r="F27" s="187"/>
      <c r="G27" s="187"/>
      <c r="H27" s="187"/>
      <c r="I27" s="187"/>
      <c r="J27" s="168"/>
      <c r="K27" s="168"/>
      <c r="L27" s="182"/>
      <c r="M27" s="233" t="s">
        <v>59</v>
      </c>
      <c r="N27" s="184"/>
      <c r="AM27" s="178"/>
    </row>
    <row r="28" spans="1:39" s="55" customFormat="1">
      <c r="A28" s="3" t="s">
        <v>307</v>
      </c>
      <c r="B28" s="5"/>
      <c r="C28" s="185"/>
      <c r="D28" s="168" t="s">
        <v>308</v>
      </c>
      <c r="E28" s="189"/>
      <c r="F28" s="187"/>
      <c r="G28" s="187"/>
      <c r="H28" s="187"/>
      <c r="I28" s="187"/>
      <c r="J28" s="168"/>
      <c r="K28" s="168"/>
      <c r="L28" s="182"/>
      <c r="M28" s="233" t="s">
        <v>59</v>
      </c>
      <c r="N28" s="184"/>
      <c r="AM28" s="178"/>
    </row>
    <row r="29" spans="1:39" s="55" customFormat="1">
      <c r="A29" s="3" t="s">
        <v>309</v>
      </c>
      <c r="B29" s="5"/>
      <c r="C29" s="191" t="s">
        <v>310</v>
      </c>
      <c r="D29" s="192"/>
      <c r="E29" s="193"/>
      <c r="F29" s="194"/>
      <c r="G29" s="194"/>
      <c r="H29" s="194"/>
      <c r="I29" s="194"/>
      <c r="J29" s="192"/>
      <c r="K29" s="192"/>
      <c r="L29" s="195"/>
      <c r="M29" s="234">
        <f>M20-M9</f>
        <v>2829608228</v>
      </c>
      <c r="N29" s="197"/>
      <c r="R29" s="178"/>
      <c r="AM29" s="178"/>
    </row>
    <row r="30" spans="1:39" s="55" customFormat="1">
      <c r="A30" s="3"/>
      <c r="B30" s="5"/>
      <c r="C30" s="185" t="s">
        <v>311</v>
      </c>
      <c r="D30" s="168"/>
      <c r="E30" s="189"/>
      <c r="F30" s="187"/>
      <c r="G30" s="187"/>
      <c r="H30" s="187"/>
      <c r="I30" s="189"/>
      <c r="J30" s="168"/>
      <c r="K30" s="168"/>
      <c r="L30" s="182"/>
      <c r="M30" s="235"/>
      <c r="N30" s="198"/>
      <c r="AM30" s="178"/>
    </row>
    <row r="31" spans="1:39" s="55" customFormat="1">
      <c r="A31" s="3" t="s">
        <v>312</v>
      </c>
      <c r="B31" s="5"/>
      <c r="C31" s="185"/>
      <c r="D31" s="168" t="s">
        <v>313</v>
      </c>
      <c r="E31" s="189"/>
      <c r="F31" s="187"/>
      <c r="G31" s="187"/>
      <c r="H31" s="187"/>
      <c r="I31" s="187"/>
      <c r="J31" s="168"/>
      <c r="K31" s="168"/>
      <c r="L31" s="182"/>
      <c r="M31" s="232">
        <f>SUM(M32:M36)</f>
        <v>4116052040</v>
      </c>
      <c r="N31" s="184"/>
      <c r="AM31" s="178"/>
    </row>
    <row r="32" spans="1:39" s="55" customFormat="1">
      <c r="A32" s="3" t="s">
        <v>314</v>
      </c>
      <c r="B32" s="5"/>
      <c r="C32" s="185"/>
      <c r="D32" s="168"/>
      <c r="E32" s="189" t="s">
        <v>315</v>
      </c>
      <c r="F32" s="187"/>
      <c r="G32" s="187"/>
      <c r="H32" s="187"/>
      <c r="I32" s="187"/>
      <c r="J32" s="168"/>
      <c r="K32" s="168"/>
      <c r="L32" s="182"/>
      <c r="M32" s="232">
        <v>2734507139</v>
      </c>
      <c r="N32" s="184"/>
      <c r="AM32" s="178"/>
    </row>
    <row r="33" spans="1:39" s="55" customFormat="1">
      <c r="A33" s="3" t="s">
        <v>316</v>
      </c>
      <c r="B33" s="5"/>
      <c r="C33" s="185"/>
      <c r="D33" s="168"/>
      <c r="E33" s="189" t="s">
        <v>317</v>
      </c>
      <c r="F33" s="187"/>
      <c r="G33" s="187"/>
      <c r="H33" s="187"/>
      <c r="I33" s="187"/>
      <c r="J33" s="168"/>
      <c r="K33" s="168"/>
      <c r="L33" s="182"/>
      <c r="M33" s="232">
        <v>1214710323</v>
      </c>
      <c r="N33" s="184"/>
      <c r="AM33" s="178"/>
    </row>
    <row r="34" spans="1:39" s="55" customFormat="1">
      <c r="A34" s="3" t="s">
        <v>318</v>
      </c>
      <c r="B34" s="5"/>
      <c r="C34" s="185"/>
      <c r="D34" s="168"/>
      <c r="E34" s="189" t="s">
        <v>319</v>
      </c>
      <c r="F34" s="187"/>
      <c r="G34" s="187"/>
      <c r="H34" s="187"/>
      <c r="I34" s="187"/>
      <c r="J34" s="168"/>
      <c r="K34" s="168"/>
      <c r="L34" s="182"/>
      <c r="M34" s="233" t="s">
        <v>59</v>
      </c>
      <c r="N34" s="184"/>
      <c r="AM34" s="178"/>
    </row>
    <row r="35" spans="1:39" s="55" customFormat="1">
      <c r="A35" s="3" t="s">
        <v>320</v>
      </c>
      <c r="B35" s="5"/>
      <c r="C35" s="185"/>
      <c r="D35" s="168"/>
      <c r="E35" s="189" t="s">
        <v>321</v>
      </c>
      <c r="F35" s="187"/>
      <c r="G35" s="187"/>
      <c r="H35" s="187"/>
      <c r="I35" s="187"/>
      <c r="J35" s="168"/>
      <c r="K35" s="168"/>
      <c r="L35" s="182"/>
      <c r="M35" s="232">
        <v>162000000</v>
      </c>
      <c r="N35" s="184"/>
      <c r="AM35" s="178"/>
    </row>
    <row r="36" spans="1:39" s="55" customFormat="1">
      <c r="A36" s="3" t="s">
        <v>322</v>
      </c>
      <c r="B36" s="5"/>
      <c r="C36" s="185"/>
      <c r="D36" s="168"/>
      <c r="E36" s="189" t="s">
        <v>282</v>
      </c>
      <c r="F36" s="187"/>
      <c r="G36" s="187"/>
      <c r="H36" s="187"/>
      <c r="I36" s="187"/>
      <c r="J36" s="168"/>
      <c r="K36" s="168"/>
      <c r="L36" s="182"/>
      <c r="M36" s="232">
        <v>4834578</v>
      </c>
      <c r="N36" s="184"/>
      <c r="AM36" s="178"/>
    </row>
    <row r="37" spans="1:39" s="55" customFormat="1">
      <c r="A37" s="3" t="s">
        <v>323</v>
      </c>
      <c r="B37" s="5"/>
      <c r="C37" s="185"/>
      <c r="D37" s="168" t="s">
        <v>324</v>
      </c>
      <c r="E37" s="189"/>
      <c r="F37" s="187"/>
      <c r="G37" s="187"/>
      <c r="H37" s="187"/>
      <c r="I37" s="189"/>
      <c r="J37" s="168"/>
      <c r="K37" s="168"/>
      <c r="L37" s="182"/>
      <c r="M37" s="232">
        <f>SUM(M38:M42)</f>
        <v>1386372288</v>
      </c>
      <c r="N37" s="184"/>
      <c r="AM37" s="178"/>
    </row>
    <row r="38" spans="1:39" s="55" customFormat="1">
      <c r="A38" s="3" t="s">
        <v>325</v>
      </c>
      <c r="B38" s="5"/>
      <c r="C38" s="185"/>
      <c r="D38" s="168"/>
      <c r="E38" s="189" t="s">
        <v>297</v>
      </c>
      <c r="F38" s="187"/>
      <c r="G38" s="187"/>
      <c r="H38" s="187"/>
      <c r="I38" s="189"/>
      <c r="J38" s="168"/>
      <c r="K38" s="168"/>
      <c r="L38" s="182"/>
      <c r="M38" s="232">
        <v>174917500</v>
      </c>
      <c r="N38" s="184"/>
      <c r="AM38" s="178"/>
    </row>
    <row r="39" spans="1:39" s="55" customFormat="1">
      <c r="A39" s="3" t="s">
        <v>326</v>
      </c>
      <c r="B39" s="5"/>
      <c r="C39" s="185"/>
      <c r="D39" s="168"/>
      <c r="E39" s="189" t="s">
        <v>327</v>
      </c>
      <c r="F39" s="187"/>
      <c r="G39" s="187"/>
      <c r="H39" s="187"/>
      <c r="I39" s="189"/>
      <c r="J39" s="168"/>
      <c r="K39" s="168"/>
      <c r="L39" s="182"/>
      <c r="M39" s="232">
        <v>1033638532</v>
      </c>
      <c r="N39" s="184"/>
      <c r="AM39" s="178"/>
    </row>
    <row r="40" spans="1:39" s="55" customFormat="1">
      <c r="A40" s="3" t="s">
        <v>328</v>
      </c>
      <c r="B40" s="5"/>
      <c r="C40" s="185"/>
      <c r="D40" s="168"/>
      <c r="E40" s="189" t="s">
        <v>329</v>
      </c>
      <c r="F40" s="187"/>
      <c r="G40" s="168"/>
      <c r="H40" s="187"/>
      <c r="I40" s="187"/>
      <c r="J40" s="168"/>
      <c r="K40" s="168"/>
      <c r="L40" s="182"/>
      <c r="M40" s="232">
        <v>164248240</v>
      </c>
      <c r="N40" s="184"/>
      <c r="AM40" s="178"/>
    </row>
    <row r="41" spans="1:39" s="55" customFormat="1">
      <c r="A41" s="3" t="s">
        <v>330</v>
      </c>
      <c r="B41" s="5"/>
      <c r="C41" s="185"/>
      <c r="D41" s="168"/>
      <c r="E41" s="189" t="s">
        <v>331</v>
      </c>
      <c r="F41" s="187"/>
      <c r="G41" s="168"/>
      <c r="H41" s="187"/>
      <c r="I41" s="187"/>
      <c r="J41" s="168"/>
      <c r="K41" s="168"/>
      <c r="L41" s="182"/>
      <c r="M41" s="232">
        <v>13568016</v>
      </c>
      <c r="N41" s="184"/>
      <c r="AM41" s="178"/>
    </row>
    <row r="42" spans="1:39" s="55" customFormat="1">
      <c r="A42" s="3" t="s">
        <v>332</v>
      </c>
      <c r="B42" s="5"/>
      <c r="C42" s="185"/>
      <c r="D42" s="168"/>
      <c r="E42" s="189" t="s">
        <v>301</v>
      </c>
      <c r="F42" s="187"/>
      <c r="G42" s="187"/>
      <c r="H42" s="187"/>
      <c r="I42" s="187"/>
      <c r="J42" s="168"/>
      <c r="K42" s="168"/>
      <c r="L42" s="182"/>
      <c r="M42" s="233" t="s">
        <v>59</v>
      </c>
      <c r="N42" s="184"/>
      <c r="AM42" s="178"/>
    </row>
    <row r="43" spans="1:39" s="55" customFormat="1">
      <c r="A43" s="3" t="s">
        <v>333</v>
      </c>
      <c r="B43" s="5"/>
      <c r="C43" s="191" t="s">
        <v>334</v>
      </c>
      <c r="D43" s="192"/>
      <c r="E43" s="193"/>
      <c r="F43" s="194"/>
      <c r="G43" s="194"/>
      <c r="H43" s="194"/>
      <c r="I43" s="194"/>
      <c r="J43" s="192"/>
      <c r="K43" s="192"/>
      <c r="L43" s="195"/>
      <c r="M43" s="234">
        <f>M37-M31</f>
        <v>-2729679752</v>
      </c>
      <c r="N43" s="197"/>
      <c r="AM43" s="178"/>
    </row>
    <row r="44" spans="1:39" s="55" customFormat="1">
      <c r="A44" s="3"/>
      <c r="B44" s="5"/>
      <c r="C44" s="185" t="s">
        <v>335</v>
      </c>
      <c r="D44" s="168"/>
      <c r="E44" s="189"/>
      <c r="F44" s="187"/>
      <c r="G44" s="187"/>
      <c r="H44" s="187"/>
      <c r="I44" s="187"/>
      <c r="J44" s="168"/>
      <c r="K44" s="168"/>
      <c r="L44" s="182"/>
      <c r="M44" s="235"/>
      <c r="N44" s="198"/>
      <c r="AM44" s="178"/>
    </row>
    <row r="45" spans="1:39" s="55" customFormat="1">
      <c r="A45" s="3" t="s">
        <v>336</v>
      </c>
      <c r="B45" s="5"/>
      <c r="C45" s="185"/>
      <c r="D45" s="168" t="s">
        <v>337</v>
      </c>
      <c r="E45" s="189"/>
      <c r="F45" s="187"/>
      <c r="G45" s="187"/>
      <c r="H45" s="187"/>
      <c r="I45" s="187"/>
      <c r="J45" s="168"/>
      <c r="K45" s="168"/>
      <c r="L45" s="182"/>
      <c r="M45" s="232">
        <f>SUM(M46:M47)</f>
        <v>2012512933</v>
      </c>
      <c r="N45" s="184"/>
      <c r="AM45" s="178"/>
    </row>
    <row r="46" spans="1:39" s="55" customFormat="1">
      <c r="A46" s="3" t="s">
        <v>338</v>
      </c>
      <c r="B46" s="5"/>
      <c r="C46" s="185"/>
      <c r="D46" s="168"/>
      <c r="E46" s="189" t="s">
        <v>339</v>
      </c>
      <c r="F46" s="187"/>
      <c r="G46" s="187"/>
      <c r="H46" s="187"/>
      <c r="I46" s="187"/>
      <c r="J46" s="168"/>
      <c r="K46" s="168"/>
      <c r="L46" s="182"/>
      <c r="M46" s="232">
        <v>2009447370</v>
      </c>
      <c r="N46" s="184"/>
      <c r="AM46" s="178"/>
    </row>
    <row r="47" spans="1:39" s="55" customFormat="1">
      <c r="A47" s="3" t="s">
        <v>340</v>
      </c>
      <c r="B47" s="5"/>
      <c r="C47" s="185"/>
      <c r="D47" s="168"/>
      <c r="E47" s="189" t="s">
        <v>282</v>
      </c>
      <c r="F47" s="187"/>
      <c r="G47" s="187"/>
      <c r="H47" s="187"/>
      <c r="I47" s="187"/>
      <c r="J47" s="168"/>
      <c r="K47" s="168"/>
      <c r="L47" s="182"/>
      <c r="M47" s="233">
        <v>3065563</v>
      </c>
      <c r="N47" s="184"/>
      <c r="AM47" s="178"/>
    </row>
    <row r="48" spans="1:39" s="55" customFormat="1">
      <c r="A48" s="3" t="s">
        <v>341</v>
      </c>
      <c r="B48" s="5"/>
      <c r="C48" s="185"/>
      <c r="D48" s="168" t="s">
        <v>342</v>
      </c>
      <c r="E48" s="189"/>
      <c r="F48" s="187"/>
      <c r="G48" s="187"/>
      <c r="H48" s="187"/>
      <c r="I48" s="187"/>
      <c r="J48" s="168"/>
      <c r="K48" s="168"/>
      <c r="L48" s="182"/>
      <c r="M48" s="232">
        <f>SUM(M49:M50)</f>
        <v>2134420000</v>
      </c>
      <c r="N48" s="184"/>
      <c r="AM48" s="178"/>
    </row>
    <row r="49" spans="1:39" s="55" customFormat="1">
      <c r="A49" s="3" t="s">
        <v>343</v>
      </c>
      <c r="B49" s="5"/>
      <c r="C49" s="185"/>
      <c r="D49" s="168"/>
      <c r="E49" s="189" t="s">
        <v>344</v>
      </c>
      <c r="F49" s="187"/>
      <c r="G49" s="187"/>
      <c r="H49" s="187"/>
      <c r="I49" s="181"/>
      <c r="J49" s="168"/>
      <c r="K49" s="168"/>
      <c r="L49" s="182"/>
      <c r="M49" s="183">
        <v>2134420000</v>
      </c>
      <c r="N49" s="184"/>
      <c r="AM49" s="178"/>
    </row>
    <row r="50" spans="1:39" s="55" customFormat="1">
      <c r="A50" s="3" t="s">
        <v>345</v>
      </c>
      <c r="B50" s="5"/>
      <c r="C50" s="185"/>
      <c r="D50" s="168"/>
      <c r="E50" s="189" t="s">
        <v>301</v>
      </c>
      <c r="F50" s="187"/>
      <c r="G50" s="187"/>
      <c r="H50" s="187"/>
      <c r="I50" s="199"/>
      <c r="J50" s="168"/>
      <c r="K50" s="168"/>
      <c r="L50" s="182"/>
      <c r="M50" s="190" t="s">
        <v>59</v>
      </c>
      <c r="N50" s="184"/>
      <c r="AM50" s="178"/>
    </row>
    <row r="51" spans="1:39" s="55" customFormat="1">
      <c r="A51" s="3" t="s">
        <v>346</v>
      </c>
      <c r="B51" s="5"/>
      <c r="C51" s="191" t="s">
        <v>347</v>
      </c>
      <c r="D51" s="192"/>
      <c r="E51" s="193"/>
      <c r="F51" s="194"/>
      <c r="G51" s="194"/>
      <c r="H51" s="194"/>
      <c r="I51" s="200"/>
      <c r="J51" s="192"/>
      <c r="K51" s="192"/>
      <c r="L51" s="195"/>
      <c r="M51" s="196">
        <f>M48-M45</f>
        <v>121907067</v>
      </c>
      <c r="N51" s="197"/>
      <c r="AM51" s="178"/>
    </row>
    <row r="52" spans="1:39" s="55" customFormat="1">
      <c r="A52" s="3" t="s">
        <v>348</v>
      </c>
      <c r="B52" s="5"/>
      <c r="C52" s="316" t="s">
        <v>349</v>
      </c>
      <c r="D52" s="317"/>
      <c r="E52" s="317"/>
      <c r="F52" s="317"/>
      <c r="G52" s="317"/>
      <c r="H52" s="317"/>
      <c r="I52" s="317"/>
      <c r="J52" s="317"/>
      <c r="K52" s="317"/>
      <c r="L52" s="318"/>
      <c r="M52" s="196">
        <f>M29+M43+M51</f>
        <v>221835543</v>
      </c>
      <c r="N52" s="197"/>
      <c r="AM52" s="178"/>
    </row>
    <row r="53" spans="1:39" s="55" customFormat="1">
      <c r="A53" s="3" t="s">
        <v>350</v>
      </c>
      <c r="B53" s="5"/>
      <c r="C53" s="294" t="s">
        <v>351</v>
      </c>
      <c r="D53" s="295"/>
      <c r="E53" s="295"/>
      <c r="F53" s="295"/>
      <c r="G53" s="295"/>
      <c r="H53" s="295"/>
      <c r="I53" s="295"/>
      <c r="J53" s="295"/>
      <c r="K53" s="295"/>
      <c r="L53" s="296"/>
      <c r="M53" s="196">
        <v>3408889228</v>
      </c>
      <c r="N53" s="197"/>
      <c r="AM53" s="178"/>
    </row>
    <row r="54" spans="1:39" s="55" customFormat="1" ht="14.25" thickBot="1">
      <c r="A54" s="3">
        <v>4435000</v>
      </c>
      <c r="B54" s="5"/>
      <c r="C54" s="297" t="s">
        <v>263</v>
      </c>
      <c r="D54" s="298"/>
      <c r="E54" s="298"/>
      <c r="F54" s="298"/>
      <c r="G54" s="298"/>
      <c r="H54" s="298"/>
      <c r="I54" s="298"/>
      <c r="J54" s="298"/>
      <c r="K54" s="298"/>
      <c r="L54" s="299"/>
      <c r="M54" s="201">
        <v>31257</v>
      </c>
      <c r="N54" s="197"/>
      <c r="AM54" s="178"/>
    </row>
    <row r="55" spans="1:39" s="55" customFormat="1" ht="14.25" thickBot="1">
      <c r="A55" s="3" t="s">
        <v>352</v>
      </c>
      <c r="B55" s="5"/>
      <c r="C55" s="300" t="s">
        <v>353</v>
      </c>
      <c r="D55" s="301"/>
      <c r="E55" s="301"/>
      <c r="F55" s="301"/>
      <c r="G55" s="301"/>
      <c r="H55" s="301"/>
      <c r="I55" s="301"/>
      <c r="J55" s="301"/>
      <c r="K55" s="301"/>
      <c r="L55" s="302"/>
      <c r="M55" s="202">
        <f>M52+M53+M54</f>
        <v>3630756028</v>
      </c>
      <c r="N55" s="203"/>
      <c r="AM55" s="178"/>
    </row>
    <row r="56" spans="1:39" s="55" customFormat="1" ht="14.25" thickBot="1">
      <c r="A56" s="3"/>
      <c r="B56" s="5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5"/>
      <c r="N56" s="206"/>
      <c r="AM56" s="178"/>
    </row>
    <row r="57" spans="1:39" s="55" customFormat="1">
      <c r="A57" s="3" t="s">
        <v>354</v>
      </c>
      <c r="B57" s="5"/>
      <c r="C57" s="207" t="s">
        <v>355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9">
        <v>150334193</v>
      </c>
      <c r="N57" s="210"/>
      <c r="AM57" s="178"/>
    </row>
    <row r="58" spans="1:39" s="55" customFormat="1">
      <c r="A58" s="3" t="s">
        <v>356</v>
      </c>
      <c r="B58" s="5"/>
      <c r="C58" s="211" t="s">
        <v>357</v>
      </c>
      <c r="D58" s="212"/>
      <c r="E58" s="212"/>
      <c r="F58" s="212"/>
      <c r="G58" s="212"/>
      <c r="H58" s="212"/>
      <c r="I58" s="212"/>
      <c r="J58" s="212"/>
      <c r="K58" s="212"/>
      <c r="L58" s="212"/>
      <c r="M58" s="196">
        <v>-318486</v>
      </c>
      <c r="N58" s="197"/>
      <c r="AM58" s="178"/>
    </row>
    <row r="59" spans="1:39" s="55" customFormat="1" ht="14.25" thickBot="1">
      <c r="A59" s="3" t="s">
        <v>358</v>
      </c>
      <c r="B59" s="5"/>
      <c r="C59" s="213" t="s">
        <v>359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5">
        <f>M57+M58</f>
        <v>150015707</v>
      </c>
      <c r="N59" s="216"/>
      <c r="AM59" s="178"/>
    </row>
    <row r="60" spans="1:39" s="55" customFormat="1" ht="14.25" thickBot="1">
      <c r="A60" s="3" t="s">
        <v>360</v>
      </c>
      <c r="B60" s="5"/>
      <c r="C60" s="217" t="s">
        <v>361</v>
      </c>
      <c r="D60" s="218"/>
      <c r="E60" s="219"/>
      <c r="F60" s="220"/>
      <c r="G60" s="220"/>
      <c r="H60" s="220"/>
      <c r="I60" s="220"/>
      <c r="J60" s="218"/>
      <c r="K60" s="218"/>
      <c r="L60" s="218"/>
      <c r="M60" s="202">
        <f>M55+M59</f>
        <v>3780771735</v>
      </c>
      <c r="N60" s="203"/>
      <c r="AM60" s="178"/>
    </row>
    <row r="61" spans="1:39" s="55" customFormat="1" ht="6.75" customHeight="1">
      <c r="A61" s="3"/>
      <c r="B61" s="5"/>
      <c r="C61" s="167"/>
      <c r="D61" s="167"/>
      <c r="E61" s="221"/>
      <c r="F61" s="222"/>
      <c r="G61" s="222"/>
      <c r="H61" s="222"/>
      <c r="I61" s="223"/>
      <c r="J61" s="224"/>
      <c r="K61" s="224"/>
      <c r="L61" s="224"/>
      <c r="M61" s="5"/>
      <c r="N61" s="5"/>
    </row>
    <row r="62" spans="1:39" s="55" customFormat="1">
      <c r="A62" s="3"/>
      <c r="B62" s="5"/>
      <c r="C62" s="167"/>
      <c r="D62" s="225"/>
      <c r="E62" s="221"/>
      <c r="F62" s="222"/>
      <c r="G62" s="222"/>
      <c r="H62" s="222"/>
      <c r="I62" s="226"/>
      <c r="J62" s="224"/>
      <c r="K62" s="224"/>
      <c r="L62" s="224"/>
      <c r="M62" s="5"/>
      <c r="N62" s="5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9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1163</dc:creator>
  <cp:lastModifiedBy>0866</cp:lastModifiedBy>
  <cp:lastPrinted>2019-07-04T04:14:11Z</cp:lastPrinted>
  <dcterms:created xsi:type="dcterms:W3CDTF">2018-03-29T12:12:09Z</dcterms:created>
  <dcterms:modified xsi:type="dcterms:W3CDTF">2019-07-04T04:22:11Z</dcterms:modified>
</cp:coreProperties>
</file>