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3176" tabRatio="788"/>
  </bookViews>
  <sheets>
    <sheet name="原本R8" sheetId="30" r:id="rId1"/>
    <sheet name="記入例（R8）" sheetId="34" r:id="rId2"/>
    <sheet name="×本復旧見積一覧" sheetId="6" state="hidden" r:id="rId3"/>
  </sheets>
  <definedNames>
    <definedName name="_xlnm.Print_Area" localSheetId="0">原本R8!$A$1:$T$52</definedName>
    <definedName name="_xlnm.Print_Area" localSheetId="1">'記入例（R8）'!$A$1:$AS$52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<sst xmlns="http://schemas.openxmlformats.org/spreadsheetml/2006/main" xmlns:r="http://schemas.openxmlformats.org/officeDocument/2006/relationships" count="139" uniqueCount="139">
  <si>
    <t>石合建設工業㈱</t>
    <rPh sb="0" eb="2">
      <t>イシアイ</t>
    </rPh>
    <rPh sb="2" eb="4">
      <t>ケンセツ</t>
    </rPh>
    <rPh sb="4" eb="6">
      <t>コウギョウ</t>
    </rPh>
    <phoneticPr fontId="19"/>
  </si>
  <si>
    <t>20.1～80.0㎡</t>
  </si>
  <si>
    <t>単位</t>
    <rPh sb="0" eb="2">
      <t>タンイ</t>
    </rPh>
    <phoneticPr fontId="3"/>
  </si>
  <si>
    <t>H</t>
  </si>
  <si>
    <t>平　　　均</t>
    <rPh sb="0" eb="1">
      <t>ヒラ</t>
    </rPh>
    <rPh sb="4" eb="5">
      <t>ヒトシ</t>
    </rPh>
    <phoneticPr fontId="19"/>
  </si>
  <si>
    <t>100.1㎡以上</t>
    <rPh sb="6" eb="8">
      <t>イジョウ</t>
    </rPh>
    <phoneticPr fontId="19"/>
  </si>
  <si>
    <t>緊急修繕調整料</t>
    <rPh sb="0" eb="2">
      <t>キンキュウ</t>
    </rPh>
    <rPh sb="2" eb="4">
      <t>シュウゼン</t>
    </rPh>
    <rPh sb="4" eb="6">
      <t>チョウセイ</t>
    </rPh>
    <rPh sb="6" eb="7">
      <t>リョウ</t>
    </rPh>
    <phoneticPr fontId="3"/>
  </si>
  <si>
    <t>φ20</t>
  </si>
  <si>
    <t>80.1㎡以上</t>
    <rPh sb="5" eb="7">
      <t>イジョウ</t>
    </rPh>
    <phoneticPr fontId="19"/>
  </si>
  <si>
    <t>消費税</t>
    <rPh sb="0" eb="3">
      <t>ショウヒゼイ</t>
    </rPh>
    <phoneticPr fontId="3"/>
  </si>
  <si>
    <t>ｍ</t>
  </si>
  <si>
    <t>下記の通り内訳書を提出いたします。</t>
    <rPh sb="0" eb="2">
      <t>カキ</t>
    </rPh>
    <rPh sb="3" eb="4">
      <t>トオ</t>
    </rPh>
    <rPh sb="5" eb="7">
      <t>ウチワケ</t>
    </rPh>
    <rPh sb="7" eb="8">
      <t>ショ</t>
    </rPh>
    <rPh sb="9" eb="11">
      <t>テイシュツ</t>
    </rPh>
    <phoneticPr fontId="3"/>
  </si>
  <si>
    <t>栗本建設工業㈱</t>
    <rPh sb="0" eb="2">
      <t>クリモト</t>
    </rPh>
    <rPh sb="2" eb="4">
      <t>ケンセツ</t>
    </rPh>
    <rPh sb="4" eb="6">
      <t>コウギョウ</t>
    </rPh>
    <phoneticPr fontId="19"/>
  </si>
  <si>
    <t>5㎝</t>
  </si>
  <si>
    <t>本復旧見積一覧表</t>
    <rPh sb="0" eb="1">
      <t>ホン</t>
    </rPh>
    <rPh sb="1" eb="3">
      <t>フッキュウ</t>
    </rPh>
    <rPh sb="3" eb="5">
      <t>ミツモリ</t>
    </rPh>
    <rPh sb="5" eb="7">
      <t>イチラン</t>
    </rPh>
    <rPh sb="7" eb="8">
      <t>ヒョウ</t>
    </rPh>
    <phoneticPr fontId="19"/>
  </si>
  <si>
    <t>修   繕   内   訳   書</t>
    <rPh sb="0" eb="5">
      <t>シュウゼン</t>
    </rPh>
    <rPh sb="8" eb="13">
      <t>ウチワケ</t>
    </rPh>
    <rPh sb="16" eb="17">
      <t>ショ</t>
    </rPh>
    <phoneticPr fontId="3"/>
  </si>
  <si>
    <t>舗装本復旧１．０㎡当り</t>
    <rPh sb="0" eb="2">
      <t>ホソウ</t>
    </rPh>
    <rPh sb="2" eb="3">
      <t>ホン</t>
    </rPh>
    <rPh sb="3" eb="5">
      <t>フッキュウ</t>
    </rPh>
    <rPh sb="9" eb="10">
      <t>アタ</t>
    </rPh>
    <phoneticPr fontId="19"/>
  </si>
  <si>
    <t>50.1～80.0㎡</t>
  </si>
  <si>
    <t>羽生市長</t>
    <rPh sb="0" eb="2">
      <t>ハニュウ</t>
    </rPh>
    <rPh sb="2" eb="4">
      <t>シチョウ</t>
    </rPh>
    <phoneticPr fontId="3"/>
  </si>
  <si>
    <t>10.0㎡以下</t>
    <rPh sb="5" eb="7">
      <t>イカ</t>
    </rPh>
    <phoneticPr fontId="19"/>
  </si>
  <si>
    <t>東武土木㈱</t>
    <rPh sb="0" eb="5">
      <t>トウブ</t>
    </rPh>
    <phoneticPr fontId="19"/>
  </si>
  <si>
    <t>3㎝</t>
  </si>
  <si>
    <t>回</t>
  </si>
  <si>
    <t>12㎝</t>
  </si>
  <si>
    <t>19㎝</t>
  </si>
  <si>
    <t>10.1～20.0㎡</t>
  </si>
  <si>
    <t>HITSエルボ</t>
  </si>
  <si>
    <t>㈱渡辺工務店</t>
    <rPh sb="1" eb="3">
      <t>ワタナベ</t>
    </rPh>
    <rPh sb="3" eb="6">
      <t>コウムテン</t>
    </rPh>
    <phoneticPr fontId="19"/>
  </si>
  <si>
    <t>C*率</t>
    <rPh sb="2" eb="3">
      <t>リツ</t>
    </rPh>
    <phoneticPr fontId="3"/>
  </si>
  <si>
    <t>羽生工業㈱</t>
    <rPh sb="0" eb="2">
      <t>ハニュウ</t>
    </rPh>
    <rPh sb="2" eb="4">
      <t>コウギョウ</t>
    </rPh>
    <phoneticPr fontId="19"/>
  </si>
  <si>
    <t>折田土建工業㈱</t>
    <rPh sb="0" eb="2">
      <t>オリタ</t>
    </rPh>
    <rPh sb="2" eb="4">
      <t>ドケン</t>
    </rPh>
    <rPh sb="4" eb="6">
      <t>コウギョウ</t>
    </rPh>
    <phoneticPr fontId="19"/>
  </si>
  <si>
    <t>※水道課で記入</t>
    <rPh sb="1" eb="4">
      <t>スイドウカ</t>
    </rPh>
    <rPh sb="5" eb="7">
      <t>キニュウ</t>
    </rPh>
    <phoneticPr fontId="3"/>
  </si>
  <si>
    <t>1.0～5.0㎡</t>
  </si>
  <si>
    <t>運搬費（本復旧）</t>
    <rPh sb="4" eb="7">
      <t>ホンフッキュウ</t>
    </rPh>
    <phoneticPr fontId="3"/>
  </si>
  <si>
    <t>形状寸法</t>
    <rPh sb="0" eb="2">
      <t>ケイジョウ</t>
    </rPh>
    <rPh sb="2" eb="4">
      <t>スンポウ</t>
    </rPh>
    <phoneticPr fontId="3"/>
  </si>
  <si>
    <t>5.1～10.0㎡</t>
  </si>
  <si>
    <t>20.1～50.0㎡</t>
  </si>
  <si>
    <t>80.1～100.0㎡</t>
  </si>
  <si>
    <t>単　価</t>
    <rPh sb="0" eb="1">
      <t>タン</t>
    </rPh>
    <rPh sb="2" eb="3">
      <t>アタイ</t>
    </rPh>
    <phoneticPr fontId="3"/>
  </si>
  <si>
    <t>円</t>
    <rPh sb="0" eb="1">
      <t>エン</t>
    </rPh>
    <phoneticPr fontId="3"/>
  </si>
  <si>
    <t>課長補佐</t>
    <rPh sb="0" eb="2">
      <t>カチョウ</t>
    </rPh>
    <rPh sb="2" eb="4">
      <t>ホサ</t>
    </rPh>
    <phoneticPr fontId="3"/>
  </si>
  <si>
    <t>人</t>
    <rPh sb="0" eb="1">
      <t>ニン</t>
    </rPh>
    <phoneticPr fontId="3"/>
  </si>
  <si>
    <t>係　長</t>
    <rPh sb="0" eb="1">
      <t>カカリ</t>
    </rPh>
    <rPh sb="2" eb="3">
      <t>チョウ</t>
    </rPh>
    <phoneticPr fontId="3"/>
  </si>
  <si>
    <t>HIVP</t>
  </si>
  <si>
    <t>○○○　○○宅地先</t>
  </si>
  <si>
    <t>補修バンド</t>
  </si>
  <si>
    <t>工事名</t>
    <rPh sb="0" eb="2">
      <t>コウジ</t>
    </rPh>
    <rPh sb="2" eb="3">
      <t>メイ</t>
    </rPh>
    <phoneticPr fontId="3"/>
  </si>
  <si>
    <t>HILAソケット</t>
  </si>
  <si>
    <t>工事場所</t>
    <rPh sb="0" eb="2">
      <t>コウジ</t>
    </rPh>
    <rPh sb="2" eb="4">
      <t>バショ</t>
    </rPh>
    <phoneticPr fontId="3"/>
  </si>
  <si>
    <t>式</t>
    <rPh sb="0" eb="1">
      <t>シキ</t>
    </rPh>
    <phoneticPr fontId="3"/>
  </si>
  <si>
    <t>人力　発生土</t>
  </si>
  <si>
    <t>VAジョイント</t>
  </si>
  <si>
    <t>㈱○○製</t>
  </si>
  <si>
    <t>D</t>
  </si>
  <si>
    <t>ハンドガイドローラー</t>
  </si>
  <si>
    <t>回</t>
    <rPh sb="0" eb="1">
      <t>カイ</t>
    </rPh>
    <phoneticPr fontId="3"/>
  </si>
  <si>
    <t>％</t>
  </si>
  <si>
    <t>φ75</t>
  </si>
  <si>
    <t>課　長</t>
    <rPh sb="0" eb="1">
      <t>カ</t>
    </rPh>
    <rPh sb="2" eb="3">
      <t>オサ</t>
    </rPh>
    <phoneticPr fontId="3"/>
  </si>
  <si>
    <t>係　員</t>
    <rPh sb="0" eb="1">
      <t>カカリ</t>
    </rPh>
    <rPh sb="2" eb="3">
      <t>イン</t>
    </rPh>
    <phoneticPr fontId="3"/>
  </si>
  <si>
    <t>担　当</t>
    <rPh sb="0" eb="1">
      <t>タダシ</t>
    </rPh>
    <rPh sb="2" eb="3">
      <t>トウ</t>
    </rPh>
    <phoneticPr fontId="3"/>
  </si>
  <si>
    <t>斎藤　万紀子　様</t>
    <rPh sb="0" eb="2">
      <t>サイトウ</t>
    </rPh>
    <rPh sb="3" eb="4">
      <t>マン</t>
    </rPh>
    <rPh sb="4" eb="5">
      <t>オサム</t>
    </rPh>
    <rPh sb="5" eb="6">
      <t>コ</t>
    </rPh>
    <rPh sb="7" eb="8">
      <t>サマ</t>
    </rPh>
    <phoneticPr fontId="3"/>
  </si>
  <si>
    <t>令和　　　 年　 　　月　　 　日</t>
    <rPh sb="0" eb="2">
      <t>レイワ</t>
    </rPh>
    <rPh sb="6" eb="7">
      <t>ネン</t>
    </rPh>
    <rPh sb="11" eb="12">
      <t>ツキ</t>
    </rPh>
    <rPh sb="16" eb="17">
      <t>ニチ</t>
    </rPh>
    <phoneticPr fontId="3"/>
  </si>
  <si>
    <t>施工者</t>
    <rPh sb="0" eb="2">
      <t>セコウ</t>
    </rPh>
    <rPh sb="2" eb="3">
      <t>シャ</t>
    </rPh>
    <phoneticPr fontId="3"/>
  </si>
  <si>
    <t>修繕費合計</t>
    <rPh sb="0" eb="3">
      <t>シュウゼンヒ</t>
    </rPh>
    <rPh sb="3" eb="5">
      <t>ゴウケイ</t>
    </rPh>
    <phoneticPr fontId="3"/>
  </si>
  <si>
    <t>№</t>
  </si>
  <si>
    <t>羽生市</t>
    <rPh sb="0" eb="3">
      <t>ハニュウシ</t>
    </rPh>
    <phoneticPr fontId="3"/>
  </si>
  <si>
    <t>修繕日</t>
    <rPh sb="0" eb="2">
      <t>シュウゼン</t>
    </rPh>
    <rPh sb="2" eb="3">
      <t>ビ</t>
    </rPh>
    <phoneticPr fontId="3"/>
  </si>
  <si>
    <t>品　　名</t>
    <rPh sb="0" eb="1">
      <t>ヒン</t>
    </rPh>
    <rPh sb="3" eb="4">
      <t>ナ</t>
    </rPh>
    <phoneticPr fontId="3"/>
  </si>
  <si>
    <t>数量</t>
    <rPh sb="0" eb="2">
      <t>スウリョウ</t>
    </rPh>
    <phoneticPr fontId="3"/>
  </si>
  <si>
    <t>金　　額</t>
    <rPh sb="0" eb="1">
      <t>キン</t>
    </rPh>
    <rPh sb="3" eb="4">
      <t>ガク</t>
    </rPh>
    <phoneticPr fontId="3"/>
  </si>
  <si>
    <t>水道課確認欄</t>
    <rPh sb="0" eb="3">
      <t>スイドウカ</t>
    </rPh>
    <rPh sb="3" eb="5">
      <t>カクニン</t>
    </rPh>
    <rPh sb="5" eb="6">
      <t>ラン</t>
    </rPh>
    <phoneticPr fontId="3"/>
  </si>
  <si>
    <t>摘　　要</t>
    <rPh sb="0" eb="1">
      <t>テキ</t>
    </rPh>
    <rPh sb="3" eb="4">
      <t>ヨウ</t>
    </rPh>
    <phoneticPr fontId="3"/>
  </si>
  <si>
    <t>材料費　小計</t>
    <rPh sb="0" eb="3">
      <t>ザイリョウヒ</t>
    </rPh>
    <rPh sb="4" eb="6">
      <t>ショウケイ</t>
    </rPh>
    <phoneticPr fontId="3"/>
  </si>
  <si>
    <t>A</t>
  </si>
  <si>
    <t>切断、復旧の数量計算を記載</t>
    <rPh sb="0" eb="2">
      <t>セツダン</t>
    </rPh>
    <rPh sb="3" eb="5">
      <t>フッキュウ</t>
    </rPh>
    <rPh sb="6" eb="8">
      <t>スウリョウ</t>
    </rPh>
    <rPh sb="8" eb="10">
      <t>ケイサン</t>
    </rPh>
    <rPh sb="11" eb="13">
      <t>キサイ</t>
    </rPh>
    <phoneticPr fontId="3"/>
  </si>
  <si>
    <t>舗装版切断工</t>
    <rPh sb="0" eb="3">
      <t>ホソウバン</t>
    </rPh>
    <rPh sb="3" eb="5">
      <t>セツダン</t>
    </rPh>
    <rPh sb="5" eb="6">
      <t>コウ</t>
    </rPh>
    <phoneticPr fontId="3"/>
  </si>
  <si>
    <t>m</t>
  </si>
  <si>
    <t>掘削及び仮復旧工</t>
    <rPh sb="0" eb="2">
      <t>クッサク</t>
    </rPh>
    <rPh sb="2" eb="3">
      <t>オヨ</t>
    </rPh>
    <rPh sb="4" eb="5">
      <t>カリ</t>
    </rPh>
    <rPh sb="5" eb="7">
      <t>フッキュウ</t>
    </rPh>
    <rPh sb="7" eb="8">
      <t>コウ</t>
    </rPh>
    <phoneticPr fontId="3"/>
  </si>
  <si>
    <t>㎡</t>
  </si>
  <si>
    <t>配管工</t>
    <rPh sb="0" eb="3">
      <t>ハイカンコウ</t>
    </rPh>
    <phoneticPr fontId="3"/>
  </si>
  <si>
    <t>水替工</t>
    <rPh sb="0" eb="1">
      <t>ミズ</t>
    </rPh>
    <rPh sb="1" eb="2">
      <t>カ</t>
    </rPh>
    <rPh sb="2" eb="3">
      <t>コウ</t>
    </rPh>
    <phoneticPr fontId="3"/>
  </si>
  <si>
    <t>現場</t>
    <rPh sb="0" eb="2">
      <t>ゲンバ</t>
    </rPh>
    <phoneticPr fontId="3"/>
  </si>
  <si>
    <t>労務費　小計</t>
    <rPh sb="0" eb="3">
      <t>ロウムヒ</t>
    </rPh>
    <rPh sb="4" eb="6">
      <t>ショウケイ</t>
    </rPh>
    <phoneticPr fontId="3"/>
  </si>
  <si>
    <t>B</t>
  </si>
  <si>
    <t>直接工事費</t>
    <rPh sb="0" eb="2">
      <t>チョクセツ</t>
    </rPh>
    <rPh sb="2" eb="5">
      <t>コウジヒ</t>
    </rPh>
    <phoneticPr fontId="3"/>
  </si>
  <si>
    <t>C</t>
  </si>
  <si>
    <t>緊急漏水修繕工事</t>
    <rPh sb="0" eb="2">
      <t>キンキュウ</t>
    </rPh>
    <rPh sb="2" eb="4">
      <t>ロウスイ</t>
    </rPh>
    <rPh sb="4" eb="6">
      <t>シュウゼン</t>
    </rPh>
    <rPh sb="6" eb="8">
      <t>コウジ</t>
    </rPh>
    <phoneticPr fontId="3"/>
  </si>
  <si>
    <t>A+B</t>
  </si>
  <si>
    <t>本復旧</t>
    <rPh sb="0" eb="1">
      <t>ホン</t>
    </rPh>
    <rPh sb="1" eb="3">
      <t>フッキュウ</t>
    </rPh>
    <phoneticPr fontId="3"/>
  </si>
  <si>
    <t>舗装本復旧工</t>
    <rPh sb="0" eb="2">
      <t>ホソウ</t>
    </rPh>
    <rPh sb="2" eb="3">
      <t>ホン</t>
    </rPh>
    <rPh sb="3" eb="5">
      <t>フッキュウ</t>
    </rPh>
    <rPh sb="5" eb="6">
      <t>コウ</t>
    </rPh>
    <phoneticPr fontId="3"/>
  </si>
  <si>
    <t>保安要員</t>
    <rPh sb="0" eb="2">
      <t>ホアン</t>
    </rPh>
    <rPh sb="2" eb="4">
      <t>ヨウイン</t>
    </rPh>
    <phoneticPr fontId="3"/>
  </si>
  <si>
    <t>路面表示補修工</t>
    <rPh sb="0" eb="2">
      <t>ロメン</t>
    </rPh>
    <rPh sb="2" eb="4">
      <t>ヒョウジ</t>
    </rPh>
    <rPh sb="4" eb="6">
      <t>ホシュウ</t>
    </rPh>
    <rPh sb="6" eb="7">
      <t>コウ</t>
    </rPh>
    <phoneticPr fontId="3"/>
  </si>
  <si>
    <t>小計</t>
    <rPh sb="0" eb="2">
      <t>ショウケイ</t>
    </rPh>
    <phoneticPr fontId="3"/>
  </si>
  <si>
    <t>E</t>
  </si>
  <si>
    <t>C+D</t>
  </si>
  <si>
    <t>運搬費（バックホー）</t>
    <rPh sb="0" eb="3">
      <t>ウンパンヒ</t>
    </rPh>
    <phoneticPr fontId="3"/>
  </si>
  <si>
    <t>F</t>
  </si>
  <si>
    <t>G</t>
  </si>
  <si>
    <t>一般安全費</t>
    <rPh sb="0" eb="2">
      <t>イッパン</t>
    </rPh>
    <rPh sb="2" eb="4">
      <t>アンゼン</t>
    </rPh>
    <rPh sb="4" eb="5">
      <t>ヒ</t>
    </rPh>
    <phoneticPr fontId="3"/>
  </si>
  <si>
    <t>I</t>
  </si>
  <si>
    <t>本復旧分安全費</t>
    <rPh sb="0" eb="1">
      <t>ホン</t>
    </rPh>
    <rPh sb="1" eb="3">
      <t>フッキュウ</t>
    </rPh>
    <rPh sb="3" eb="4">
      <t>ブン</t>
    </rPh>
    <rPh sb="4" eb="6">
      <t>アンゼン</t>
    </rPh>
    <rPh sb="6" eb="7">
      <t>ヒ</t>
    </rPh>
    <phoneticPr fontId="3"/>
  </si>
  <si>
    <t>J</t>
  </si>
  <si>
    <t>D*率</t>
    <rPh sb="2" eb="3">
      <t>リツ</t>
    </rPh>
    <phoneticPr fontId="3"/>
  </si>
  <si>
    <t>諸経費</t>
    <rPh sb="0" eb="3">
      <t>ショケイヒ</t>
    </rPh>
    <phoneticPr fontId="3"/>
  </si>
  <si>
    <t>K</t>
  </si>
  <si>
    <t>個</t>
    <rPh sb="0" eb="1">
      <t>コ</t>
    </rPh>
    <phoneticPr fontId="3"/>
  </si>
  <si>
    <t>L</t>
  </si>
  <si>
    <t>C*15％</t>
  </si>
  <si>
    <t>道路使用申請費</t>
    <rPh sb="0" eb="2">
      <t>ドウロ</t>
    </rPh>
    <rPh sb="2" eb="4">
      <t>シヨウ</t>
    </rPh>
    <rPh sb="4" eb="6">
      <t>シンセイ</t>
    </rPh>
    <rPh sb="6" eb="7">
      <t>ヒ</t>
    </rPh>
    <phoneticPr fontId="3"/>
  </si>
  <si>
    <t>M</t>
  </si>
  <si>
    <t>事務手数料</t>
    <rPh sb="0" eb="2">
      <t>ジム</t>
    </rPh>
    <rPh sb="2" eb="5">
      <t>テスウリョウ</t>
    </rPh>
    <phoneticPr fontId="3"/>
  </si>
  <si>
    <t>N</t>
  </si>
  <si>
    <t>計</t>
    <rPh sb="0" eb="1">
      <t>ケイ</t>
    </rPh>
    <phoneticPr fontId="3"/>
  </si>
  <si>
    <t>E +F +G +H +I +J +K +L +M +N</t>
  </si>
  <si>
    <t>改め</t>
    <rPh sb="0" eb="1">
      <t>アラタ</t>
    </rPh>
    <phoneticPr fontId="3"/>
  </si>
  <si>
    <t>千円単位にまとめる</t>
    <rPh sb="0" eb="2">
      <t>センエン</t>
    </rPh>
    <rPh sb="2" eb="4">
      <t>タンイ</t>
    </rPh>
    <phoneticPr fontId="3"/>
  </si>
  <si>
    <t>合計</t>
    <rPh sb="0" eb="2">
      <t>ゴウケイ</t>
    </rPh>
    <phoneticPr fontId="3"/>
  </si>
  <si>
    <t>R8.7～修繕単価用</t>
    <rPh sb="5" eb="9">
      <t>シュウゼンタンカ</t>
    </rPh>
    <rPh sb="9" eb="10">
      <t>ヨウ</t>
    </rPh>
    <phoneticPr fontId="3"/>
  </si>
  <si>
    <t>漏水修繕工事</t>
    <rPh sb="0" eb="4">
      <t>ロウスイシュウゼン</t>
    </rPh>
    <rPh sb="4" eb="6">
      <t>コウジ</t>
    </rPh>
    <phoneticPr fontId="3"/>
  </si>
  <si>
    <t>0.5×1.0　DP＝0.5</t>
  </si>
  <si>
    <t>0.1㎥級 漏水＋本復旧</t>
  </si>
  <si>
    <t>修繕2人、本復旧2人</t>
  </si>
  <si>
    <t>円/回</t>
    <rPh sb="0" eb="1">
      <t>エン</t>
    </rPh>
    <rPh sb="2" eb="3">
      <t>カイ</t>
    </rPh>
    <phoneticPr fontId="3"/>
  </si>
  <si>
    <t>円/現場</t>
    <rPh sb="0" eb="1">
      <t>エン</t>
    </rPh>
    <rPh sb="2" eb="4">
      <t>ゲンバ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</si>
  <si>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</si>
  <si>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</si>
  <si>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E＜10万 → 30％、10万≦E＜40万 → 25％</t>
    <rPh sb="4" eb="5">
      <t>マン</t>
    </rPh>
    <rPh sb="14" eb="15">
      <t>マン</t>
    </rPh>
    <rPh sb="20" eb="21">
      <t>マン</t>
    </rPh>
    <phoneticPr fontId="3"/>
  </si>
  <si>
    <t>E≧40万 → 20％</t>
    <rPh sb="4" eb="5">
      <t>マン</t>
    </rPh>
    <phoneticPr fontId="3"/>
  </si>
  <si>
    <t>○○○　○○宅地内</t>
  </si>
  <si>
    <t>植栽移設工</t>
  </si>
  <si>
    <t>2.0×1.0　DP＝1.4</t>
  </si>
  <si>
    <t>支給品</t>
    <rPh sb="0" eb="3">
      <t>シキュウヒン</t>
    </rPh>
    <phoneticPr fontId="3"/>
  </si>
  <si>
    <t>令和　8年　7月　1日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</si>
  <si>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　8年　7月　10日</t>
    <rPh sb="0" eb="2">
      <t>レイワ</t>
    </rPh>
    <rPh sb="4" eb="5">
      <t>ネン</t>
    </rPh>
    <rPh sb="7" eb="8">
      <t>ツキ</t>
    </rPh>
    <rPh sb="11" eb="12">
      <t>ニチ</t>
    </rPh>
    <phoneticPr fontId="3"/>
  </si>
  <si>
    <t>株式会社○○○○</t>
    <rPh sb="0" eb="4">
      <t>カブシキカイシャ</t>
    </rPh>
    <phoneticPr fontId="3"/>
  </si>
  <si>
    <t>3.0×2.0</t>
  </si>
  <si>
    <t>2.6+4.6+（2.2×2）</t>
  </si>
  <si>
    <t>（2.6+4.6）×2×1/2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</si>
</sst>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,##0_);[Red]\(#,##0\)"/>
    <numFmt numFmtId="177" formatCode="#,##0.00_ "/>
    <numFmt numFmtId="178" formatCode="0.0"/>
    <numFmt numFmtId="179" formatCode="0.0_);[Red]\(0.0\)"/>
    <numFmt numFmtId="180" formatCode="#,##0_ ;[Red]\-#,##0\ "/>
    <numFmt numFmtId="181" formatCode="#,##0.0;[Red]\-#,##0.0"/>
    <numFmt numFmtId="182" formatCode="#,##0_ "/>
  </numFmts>
  <fonts count="2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BIZ UDPゴシック"/>
      <family val="3"/>
    </font>
    <font>
      <b/>
      <sz val="18"/>
      <color auto="1"/>
      <name val="BIZ UDPゴシック"/>
      <family val="3"/>
    </font>
    <font>
      <sz val="10"/>
      <color auto="1"/>
      <name val="BIZ UDPゴシック"/>
      <family val="3"/>
    </font>
    <font>
      <sz val="9"/>
      <color auto="1"/>
      <name val="BIZ UDPゴシック"/>
      <family val="3"/>
    </font>
    <font>
      <sz val="9.5500000000000007"/>
      <color auto="1"/>
      <name val="BIZ UDPゴシック"/>
      <family val="3"/>
    </font>
    <font>
      <sz val="9.5"/>
      <color auto="1"/>
      <name val="BIZ UDPゴシック"/>
      <family val="3"/>
    </font>
    <font>
      <sz val="9.5"/>
      <color rgb="FFFF0000"/>
      <name val="BIZ UDPゴシック"/>
      <family val="3"/>
    </font>
    <font>
      <sz val="8"/>
      <color auto="1"/>
      <name val="BIZ UDPゴシック"/>
      <family val="3"/>
    </font>
    <font>
      <sz val="6"/>
      <color auto="1"/>
      <name val="BIZ UDPゴシック"/>
      <family val="3"/>
    </font>
    <font>
      <sz val="10"/>
      <color rgb="FFFF0000"/>
      <name val="BIZ UDPゴシック"/>
      <family val="3"/>
    </font>
    <font>
      <sz val="11"/>
      <color rgb="FFFF0000"/>
      <name val="BIZ UDPゴシック"/>
      <family val="3"/>
    </font>
    <font>
      <sz val="11"/>
      <color indexed="10"/>
      <name val="BIZ UDPゴシック"/>
      <family val="3"/>
    </font>
    <font>
      <sz val="9"/>
      <color rgb="FFFF0000"/>
      <name val="BIZ UDPゴシック"/>
      <family val="3"/>
    </font>
    <font>
      <sz val="6"/>
      <color rgb="FFFF0000"/>
      <name val="BIZ UDPゴシック"/>
      <family val="3"/>
    </font>
    <font>
      <sz val="8"/>
      <color rgb="FFFF0000"/>
      <name val="BIZ UDPゴシック"/>
      <family val="3"/>
    </font>
    <font>
      <u/>
      <sz val="11"/>
      <color indexed="36"/>
      <name val="ＭＳ Ｐゴシック"/>
      <family val="3"/>
    </font>
    <font>
      <sz val="12"/>
      <color auto="1"/>
      <name val="ＭＳ Ｐゴシック"/>
      <family val="3"/>
    </font>
    <font>
      <b/>
      <i/>
      <sz val="18"/>
      <color auto="1"/>
      <name val="ＭＳ Ｐゴシック"/>
      <family val="3"/>
    </font>
    <font>
      <sz val="18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9"/>
        <bgColor indexed="64"/>
      </patternFill>
    </fill>
    <fill>
      <patternFill patternType="solid">
        <fgColor theme="9" tint="0.8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>
      <alignment vertical="center"/>
    </xf>
    <xf numFmtId="38" fontId="1" fillId="0" borderId="0" applyFont="0" applyFill="0" applyBorder="0" applyAlignment="0" applyProtection="0"/>
  </cellStyleXfs>
  <cellXfs count="367">
    <xf numFmtId="0" fontId="0" fillId="0" borderId="0" xfId="0"/>
    <xf numFmtId="0" fontId="4" fillId="0" borderId="0" xfId="0" applyFont="1"/>
    <xf numFmtId="38" fontId="4" fillId="0" borderId="0" xfId="4" applyFont="1"/>
    <xf numFmtId="0" fontId="4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center"/>
    </xf>
    <xf numFmtId="0" fontId="6" fillId="3" borderId="6" xfId="0" applyFont="1" applyFill="1" applyBorder="1" applyAlignment="1" applyProtection="1">
      <alignment shrinkToFit="1"/>
      <protection locked="0"/>
    </xf>
    <xf numFmtId="0" fontId="6" fillId="0" borderId="7" xfId="0" applyFont="1" applyBorder="1"/>
    <xf numFmtId="0" fontId="6" fillId="0" borderId="6" xfId="0" applyFont="1" applyBorder="1"/>
    <xf numFmtId="0" fontId="6" fillId="0" borderId="8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0" fontId="6" fillId="0" borderId="10" xfId="0" applyFont="1" applyBorder="1" applyAlignment="1">
      <alignment vertical="center" textRotation="255"/>
    </xf>
    <xf numFmtId="0" fontId="6" fillId="0" borderId="11" xfId="0" applyFont="1" applyBorder="1"/>
    <xf numFmtId="0" fontId="6" fillId="0" borderId="5" xfId="0" applyFont="1" applyBorder="1"/>
    <xf numFmtId="0" fontId="6" fillId="0" borderId="12" xfId="0" applyFont="1" applyBorder="1"/>
    <xf numFmtId="0" fontId="6" fillId="0" borderId="13" xfId="0" applyFont="1" applyBorder="1"/>
    <xf numFmtId="0" fontId="4" fillId="0" borderId="0" xfId="0" quotePrefix="1" applyFont="1" applyAlignment="1">
      <alignment horizontal="center"/>
    </xf>
    <xf numFmtId="0" fontId="4" fillId="0" borderId="14" xfId="0" applyFont="1" applyBorder="1"/>
    <xf numFmtId="0" fontId="5" fillId="0" borderId="0" xfId="0" applyFont="1"/>
    <xf numFmtId="0" fontId="7" fillId="2" borderId="4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2" borderId="18" xfId="0" applyFont="1" applyFill="1" applyBorder="1" applyAlignment="1">
      <alignment horizontal="distributed" vertical="center" justifyLastLine="1"/>
    </xf>
    <xf numFmtId="0" fontId="4" fillId="2" borderId="19" xfId="0" applyFont="1" applyFill="1" applyBorder="1" applyAlignment="1">
      <alignment horizontal="distributed" vertical="center" justifyLastLine="1"/>
    </xf>
    <xf numFmtId="0" fontId="6" fillId="2" borderId="20" xfId="0" applyFont="1" applyFill="1" applyBorder="1" applyAlignment="1">
      <alignment horizontal="center"/>
    </xf>
    <xf numFmtId="0" fontId="6" fillId="3" borderId="18" xfId="0" applyFont="1" applyFill="1" applyBorder="1" applyAlignment="1" applyProtection="1">
      <alignment shrinkToFit="1"/>
      <protection locked="0"/>
    </xf>
    <xf numFmtId="0" fontId="6" fillId="0" borderId="21" xfId="0" applyFont="1" applyBorder="1"/>
    <xf numFmtId="0" fontId="6" fillId="0" borderId="18" xfId="0" applyFont="1" applyBorder="1"/>
    <xf numFmtId="0" fontId="6" fillId="0" borderId="3" xfId="0" applyFont="1" applyBorder="1" applyAlignment="1">
      <alignment horizontal="left"/>
    </xf>
    <xf numFmtId="0" fontId="6" fillId="3" borderId="3" xfId="0" applyFont="1" applyFill="1" applyBorder="1" applyAlignment="1" applyProtection="1">
      <alignment horizontal="left" vertical="center" textRotation="255" shrinkToFit="1"/>
      <protection locked="0"/>
    </xf>
    <xf numFmtId="0" fontId="6" fillId="0" borderId="22" xfId="0" applyFont="1" applyBorder="1" applyAlignment="1">
      <alignment horizontal="left"/>
    </xf>
    <xf numFmtId="0" fontId="6" fillId="0" borderId="19" xfId="0" applyFont="1" applyBorder="1"/>
    <xf numFmtId="0" fontId="6" fillId="0" borderId="20" xfId="0" applyFont="1" applyBorder="1"/>
    <xf numFmtId="0" fontId="6" fillId="0" borderId="14" xfId="0" applyFont="1" applyBorder="1"/>
    <xf numFmtId="0" fontId="6" fillId="0" borderId="23" xfId="0" applyFont="1" applyBorder="1"/>
    <xf numFmtId="0" fontId="7" fillId="2" borderId="19" xfId="0" applyFont="1" applyFill="1" applyBorder="1" applyAlignment="1">
      <alignment horizontal="center" vertical="center"/>
    </xf>
    <xf numFmtId="0" fontId="4" fillId="0" borderId="24" xfId="0" applyFont="1" applyBorder="1"/>
    <xf numFmtId="0" fontId="4" fillId="0" borderId="21" xfId="0" applyFont="1" applyBorder="1"/>
    <xf numFmtId="0" fontId="4" fillId="0" borderId="25" xfId="0" applyFont="1" applyBorder="1"/>
    <xf numFmtId="0" fontId="4" fillId="2" borderId="26" xfId="0" applyFont="1" applyFill="1" applyBorder="1" applyAlignment="1">
      <alignment horizontal="distributed" vertical="center" justifyLastLine="1"/>
    </xf>
    <xf numFmtId="0" fontId="4" fillId="2" borderId="27" xfId="0" applyFont="1" applyFill="1" applyBorder="1" applyAlignment="1">
      <alignment horizontal="distributed" vertical="center" justifyLastLine="1"/>
    </xf>
    <xf numFmtId="0" fontId="6" fillId="0" borderId="18" xfId="0" applyFont="1" applyBorder="1" applyAlignment="1">
      <alignment horizontal="left"/>
    </xf>
    <xf numFmtId="0" fontId="6" fillId="3" borderId="18" xfId="0" applyFont="1" applyFill="1" applyBorder="1" applyAlignment="1" applyProtection="1">
      <alignment horizontal="left" vertical="center" textRotation="255" shrinkToFit="1"/>
      <protection locked="0"/>
    </xf>
    <xf numFmtId="0" fontId="6" fillId="0" borderId="21" xfId="0" applyFont="1" applyBorder="1" applyAlignment="1">
      <alignment horizontal="left"/>
    </xf>
    <xf numFmtId="0" fontId="7" fillId="2" borderId="27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vertical="center"/>
    </xf>
    <xf numFmtId="176" fontId="4" fillId="0" borderId="24" xfId="0" applyNumberFormat="1" applyFont="1" applyBorder="1"/>
    <xf numFmtId="0" fontId="4" fillId="3" borderId="18" xfId="0" applyFont="1" applyFill="1" applyBorder="1" applyAlignment="1" applyProtection="1">
      <alignment vertical="center" shrinkToFit="1"/>
      <protection locked="0"/>
    </xf>
    <xf numFmtId="0" fontId="4" fillId="0" borderId="19" xfId="0" applyFont="1" applyBorder="1" applyAlignment="1">
      <alignment vertical="center"/>
    </xf>
    <xf numFmtId="0" fontId="6" fillId="2" borderId="28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shrinkToFit="1"/>
      <protection locked="0"/>
    </xf>
    <xf numFmtId="0" fontId="4" fillId="0" borderId="29" xfId="0" applyFont="1" applyBorder="1" applyAlignment="1">
      <alignment horizontal="center"/>
    </xf>
    <xf numFmtId="0" fontId="6" fillId="0" borderId="26" xfId="0" applyFont="1" applyBorder="1"/>
    <xf numFmtId="0" fontId="4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6" fillId="3" borderId="26" xfId="0" applyFont="1" applyFill="1" applyBorder="1" applyAlignment="1" applyProtection="1">
      <alignment horizontal="left" vertical="center" textRotation="255" shrinkToFit="1"/>
      <protection locked="0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28" xfId="0" applyFont="1" applyBorder="1"/>
    <xf numFmtId="0" fontId="6" fillId="0" borderId="27" xfId="0" applyFont="1" applyBorder="1"/>
    <xf numFmtId="0" fontId="6" fillId="0" borderId="33" xfId="0" applyFont="1" applyBorder="1"/>
    <xf numFmtId="0" fontId="7" fillId="0" borderId="14" xfId="0" applyFont="1" applyBorder="1" applyAlignment="1">
      <alignment horizontal="right" vertical="top"/>
    </xf>
    <xf numFmtId="0" fontId="4" fillId="3" borderId="19" xfId="0" applyFont="1" applyFill="1" applyBorder="1" applyAlignment="1" applyProtection="1">
      <alignment vertical="center" shrinkToFit="1"/>
      <protection locked="0"/>
    </xf>
    <xf numFmtId="0" fontId="6" fillId="2" borderId="34" xfId="0" applyFont="1" applyFill="1" applyBorder="1" applyAlignment="1">
      <alignment horizontal="center"/>
    </xf>
    <xf numFmtId="0" fontId="6" fillId="3" borderId="35" xfId="0" applyFont="1" applyFill="1" applyBorder="1" applyAlignment="1" applyProtection="1">
      <alignment shrinkToFit="1"/>
      <protection locked="0"/>
    </xf>
    <xf numFmtId="0" fontId="6" fillId="3" borderId="36" xfId="0" applyFont="1" applyFill="1" applyBorder="1" applyAlignment="1" applyProtection="1">
      <alignment shrinkToFit="1"/>
      <protection locked="0"/>
    </xf>
    <xf numFmtId="0" fontId="7" fillId="0" borderId="3" xfId="0" applyFont="1" applyBorder="1"/>
    <xf numFmtId="0" fontId="6" fillId="0" borderId="3" xfId="0" applyFont="1" applyBorder="1"/>
    <xf numFmtId="0" fontId="6" fillId="3" borderId="3" xfId="0" applyFont="1" applyFill="1" applyBorder="1" applyAlignment="1" applyProtection="1">
      <alignment horizontal="left" shrinkToFit="1"/>
      <protection locked="0"/>
    </xf>
    <xf numFmtId="0" fontId="6" fillId="3" borderId="22" xfId="0" applyFont="1" applyFill="1" applyBorder="1" applyAlignment="1" applyProtection="1">
      <alignment horizontal="left" shrinkToFit="1"/>
      <protection locked="0"/>
    </xf>
    <xf numFmtId="0" fontId="4" fillId="0" borderId="3" xfId="0" applyFont="1" applyBorder="1"/>
    <xf numFmtId="0" fontId="6" fillId="0" borderId="4" xfId="0" applyFont="1" applyBorder="1" applyAlignment="1">
      <alignment horizontal="right"/>
    </xf>
    <xf numFmtId="38" fontId="8" fillId="3" borderId="21" xfId="4" applyFont="1" applyFill="1" applyBorder="1" applyAlignment="1" applyProtection="1">
      <alignment horizontal="right" shrinkToFit="1"/>
      <protection locked="0"/>
    </xf>
    <xf numFmtId="3" fontId="9" fillId="0" borderId="21" xfId="0" applyNumberFormat="1" applyFont="1" applyBorder="1"/>
    <xf numFmtId="38" fontId="9" fillId="3" borderId="18" xfId="4" applyFont="1" applyFill="1" applyBorder="1" applyAlignment="1" applyProtection="1">
      <alignment horizontal="right" shrinkToFit="1"/>
      <protection locked="0"/>
    </xf>
    <xf numFmtId="0" fontId="7" fillId="0" borderId="1" xfId="0" applyFont="1" applyBorder="1"/>
    <xf numFmtId="0" fontId="7" fillId="0" borderId="22" xfId="0" applyFont="1" applyBorder="1"/>
    <xf numFmtId="38" fontId="9" fillId="0" borderId="0" xfId="2" applyFont="1" applyBorder="1" applyAlignment="1"/>
    <xf numFmtId="38" fontId="9" fillId="0" borderId="19" xfId="2" applyFont="1" applyBorder="1" applyAlignment="1"/>
    <xf numFmtId="0" fontId="6" fillId="0" borderId="37" xfId="0" applyFont="1" applyBorder="1" applyAlignment="1">
      <alignment shrinkToFit="1"/>
    </xf>
    <xf numFmtId="0" fontId="4" fillId="0" borderId="4" xfId="0" applyFont="1" applyBorder="1"/>
    <xf numFmtId="0" fontId="4" fillId="0" borderId="38" xfId="0" applyFont="1" applyBorder="1"/>
    <xf numFmtId="0" fontId="4" fillId="0" borderId="19" xfId="0" applyFont="1" applyBorder="1" applyAlignment="1">
      <alignment horizontal="right"/>
    </xf>
    <xf numFmtId="0" fontId="4" fillId="0" borderId="0" xfId="0" applyFont="1" applyAlignment="1">
      <alignment horizontal="right"/>
    </xf>
    <xf numFmtId="177" fontId="10" fillId="3" borderId="35" xfId="0" applyNumberFormat="1" applyFont="1" applyFill="1" applyBorder="1" applyAlignment="1" applyProtection="1">
      <alignment horizontal="center" shrinkToFit="1"/>
      <protection locked="0"/>
    </xf>
    <xf numFmtId="177" fontId="10" fillId="3" borderId="36" xfId="0" applyNumberFormat="1" applyFont="1" applyFill="1" applyBorder="1" applyAlignment="1" applyProtection="1">
      <alignment horizontal="center" shrinkToFit="1"/>
      <protection locked="0"/>
    </xf>
    <xf numFmtId="177" fontId="9" fillId="3" borderId="36" xfId="0" applyNumberFormat="1" applyFont="1" applyFill="1" applyBorder="1" applyAlignment="1" applyProtection="1">
      <alignment shrinkToFit="1"/>
      <protection locked="0"/>
    </xf>
    <xf numFmtId="0" fontId="7" fillId="0" borderId="18" xfId="0" applyFont="1" applyBorder="1"/>
    <xf numFmtId="0" fontId="4" fillId="0" borderId="18" xfId="0" applyFont="1" applyBorder="1"/>
    <xf numFmtId="0" fontId="6" fillId="0" borderId="19" xfId="0" applyFont="1" applyBorder="1" applyAlignment="1">
      <alignment horizontal="right"/>
    </xf>
    <xf numFmtId="0" fontId="7" fillId="0" borderId="14" xfId="0" applyFont="1" applyBorder="1"/>
    <xf numFmtId="0" fontId="7" fillId="0" borderId="21" xfId="0" applyFont="1" applyBorder="1"/>
    <xf numFmtId="38" fontId="6" fillId="0" borderId="18" xfId="2" applyFont="1" applyBorder="1" applyAlignment="1"/>
    <xf numFmtId="38" fontId="6" fillId="0" borderId="19" xfId="2" applyFont="1" applyBorder="1" applyAlignment="1"/>
    <xf numFmtId="0" fontId="6" fillId="0" borderId="20" xfId="0" applyFont="1" applyBorder="1" applyAlignment="1">
      <alignment shrinkToFit="1"/>
    </xf>
    <xf numFmtId="0" fontId="4" fillId="0" borderId="19" xfId="0" applyFont="1" applyBorder="1"/>
    <xf numFmtId="0" fontId="4" fillId="0" borderId="23" xfId="0" applyFont="1" applyBorder="1"/>
    <xf numFmtId="0" fontId="4" fillId="0" borderId="39" xfId="0" applyFont="1" applyBorder="1"/>
    <xf numFmtId="0" fontId="4" fillId="0" borderId="40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6" fillId="2" borderId="37" xfId="0" applyFont="1" applyFill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6" fillId="3" borderId="3" xfId="0" applyFont="1" applyFill="1" applyBorder="1" applyAlignment="1" applyProtection="1">
      <alignment horizontal="center" shrinkToFit="1"/>
      <protection locked="0"/>
    </xf>
    <xf numFmtId="0" fontId="6" fillId="0" borderId="3" xfId="0" applyFont="1" applyBorder="1" applyAlignment="1">
      <alignment horizontal="center"/>
    </xf>
    <xf numFmtId="0" fontId="4" fillId="3" borderId="26" xfId="0" applyFont="1" applyFill="1" applyBorder="1" applyAlignment="1" applyProtection="1">
      <alignment vertical="center" shrinkToFit="1"/>
      <protection locked="0"/>
    </xf>
    <xf numFmtId="0" fontId="6" fillId="0" borderId="26" xfId="0" applyFont="1" applyBorder="1" applyAlignment="1">
      <alignment horizontal="center" shrinkToFit="1"/>
    </xf>
    <xf numFmtId="0" fontId="7" fillId="0" borderId="26" xfId="0" applyFont="1" applyBorder="1"/>
    <xf numFmtId="0" fontId="6" fillId="3" borderId="26" xfId="0" applyFont="1" applyFill="1" applyBorder="1" applyAlignment="1" applyProtection="1">
      <alignment horizontal="center" shrinkToFit="1"/>
      <protection locked="0"/>
    </xf>
    <xf numFmtId="0" fontId="6" fillId="0" borderId="26" xfId="0" applyFont="1" applyBorder="1" applyAlignment="1">
      <alignment horizontal="center"/>
    </xf>
    <xf numFmtId="0" fontId="9" fillId="3" borderId="21" xfId="0" applyFont="1" applyFill="1" applyBorder="1" applyAlignment="1" applyProtection="1">
      <alignment shrinkToFit="1"/>
      <protection locked="0"/>
    </xf>
    <xf numFmtId="178" fontId="9" fillId="3" borderId="18" xfId="0" applyNumberFormat="1" applyFont="1" applyFill="1" applyBorder="1" applyAlignment="1" applyProtection="1">
      <alignment shrinkToFit="1"/>
      <protection locked="0"/>
    </xf>
    <xf numFmtId="0" fontId="9" fillId="3" borderId="18" xfId="0" applyFont="1" applyFill="1" applyBorder="1" applyAlignment="1" applyProtection="1">
      <alignment shrinkToFit="1"/>
      <protection locked="0"/>
    </xf>
    <xf numFmtId="179" fontId="9" fillId="3" borderId="18" xfId="0" applyNumberFormat="1" applyFont="1" applyFill="1" applyBorder="1" applyAlignment="1" applyProtection="1">
      <alignment shrinkToFit="1"/>
      <protection locked="0"/>
    </xf>
    <xf numFmtId="0" fontId="9" fillId="0" borderId="21" xfId="0" applyFont="1" applyFill="1" applyBorder="1" applyAlignment="1">
      <alignment horizontal="center"/>
    </xf>
    <xf numFmtId="0" fontId="6" fillId="3" borderId="18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Border="1" applyAlignment="1" applyProtection="1">
      <alignment shrinkToFit="1"/>
      <protection locked="0"/>
    </xf>
    <xf numFmtId="0" fontId="9" fillId="3" borderId="42" xfId="0" applyFont="1" applyFill="1" applyBorder="1" applyAlignment="1" applyProtection="1">
      <alignment shrinkToFit="1"/>
      <protection locked="0"/>
    </xf>
    <xf numFmtId="0" fontId="7" fillId="0" borderId="31" xfId="0" applyFont="1" applyBorder="1" applyAlignment="1">
      <alignment horizontal="right" vertical="top"/>
    </xf>
    <xf numFmtId="0" fontId="4" fillId="0" borderId="32" xfId="0" applyFont="1" applyBorder="1"/>
    <xf numFmtId="0" fontId="4" fillId="0" borderId="3" xfId="0" applyFont="1" applyBorder="1" applyAlignment="1">
      <alignment vertical="center"/>
    </xf>
    <xf numFmtId="176" fontId="10" fillId="3" borderId="3" xfId="0" applyNumberFormat="1" applyFont="1" applyFill="1" applyBorder="1" applyAlignment="1" applyProtection="1">
      <alignment horizontal="right" shrinkToFit="1"/>
      <protection locked="0"/>
    </xf>
    <xf numFmtId="176" fontId="10" fillId="3" borderId="22" xfId="2" applyNumberFormat="1" applyFont="1" applyFill="1" applyBorder="1" applyAlignment="1" applyProtection="1">
      <alignment horizontal="right" shrinkToFit="1"/>
      <protection locked="0"/>
    </xf>
    <xf numFmtId="176" fontId="9" fillId="3" borderId="22" xfId="2" applyNumberFormat="1" applyFont="1" applyFill="1" applyBorder="1" applyAlignment="1" applyProtection="1">
      <alignment horizontal="right" shrinkToFit="1"/>
      <protection locked="0"/>
    </xf>
    <xf numFmtId="38" fontId="4" fillId="0" borderId="22" xfId="2" applyFont="1" applyBorder="1" applyAlignment="1"/>
    <xf numFmtId="180" fontId="9" fillId="3" borderId="22" xfId="4" applyNumberFormat="1" applyFont="1" applyFill="1" applyBorder="1" applyAlignment="1" applyProtection="1">
      <alignment horizontal="right" shrinkToFit="1"/>
      <protection locked="0"/>
    </xf>
    <xf numFmtId="180" fontId="9" fillId="0" borderId="22" xfId="2" applyNumberFormat="1" applyFont="1" applyFill="1" applyBorder="1" applyAlignment="1">
      <alignment horizontal="right" shrinkToFit="1"/>
    </xf>
    <xf numFmtId="180" fontId="9" fillId="0" borderId="3" xfId="2" applyNumberFormat="1" applyFont="1" applyFill="1" applyBorder="1" applyAlignment="1">
      <alignment horizontal="right" shrinkToFit="1"/>
    </xf>
    <xf numFmtId="38" fontId="6" fillId="0" borderId="18" xfId="2" applyFont="1" applyBorder="1" applyAlignment="1">
      <alignment horizontal="right"/>
    </xf>
    <xf numFmtId="180" fontId="9" fillId="3" borderId="22" xfId="2" applyNumberFormat="1" applyFont="1" applyFill="1" applyBorder="1" applyAlignment="1" applyProtection="1">
      <alignment shrinkToFit="1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176" fontId="10" fillId="3" borderId="26" xfId="0" applyNumberFormat="1" applyFont="1" applyFill="1" applyBorder="1" applyAlignment="1" applyProtection="1">
      <alignment horizontal="right" shrinkToFit="1"/>
      <protection locked="0"/>
    </xf>
    <xf numFmtId="176" fontId="10" fillId="3" borderId="21" xfId="2" applyNumberFormat="1" applyFont="1" applyFill="1" applyBorder="1" applyAlignment="1" applyProtection="1">
      <alignment horizontal="right" shrinkToFit="1"/>
      <protection locked="0"/>
    </xf>
    <xf numFmtId="176" fontId="9" fillId="3" borderId="21" xfId="2" applyNumberFormat="1" applyFont="1" applyFill="1" applyBorder="1" applyAlignment="1" applyProtection="1">
      <alignment horizontal="right" shrinkToFit="1"/>
      <protection locked="0"/>
    </xf>
    <xf numFmtId="38" fontId="4" fillId="0" borderId="21" xfId="2" applyFont="1" applyBorder="1" applyAlignment="1"/>
    <xf numFmtId="180" fontId="9" fillId="3" borderId="21" xfId="4" applyNumberFormat="1" applyFont="1" applyFill="1" applyBorder="1" applyAlignment="1" applyProtection="1">
      <alignment horizontal="right" shrinkToFit="1"/>
      <protection locked="0"/>
    </xf>
    <xf numFmtId="180" fontId="9" fillId="0" borderId="21" xfId="2" applyNumberFormat="1" applyFont="1" applyFill="1" applyBorder="1" applyAlignment="1">
      <alignment horizontal="right" shrinkToFit="1"/>
    </xf>
    <xf numFmtId="180" fontId="9" fillId="0" borderId="18" xfId="2" applyNumberFormat="1" applyFont="1" applyFill="1" applyBorder="1" applyAlignment="1">
      <alignment horizontal="right" shrinkToFit="1"/>
    </xf>
    <xf numFmtId="0" fontId="6" fillId="0" borderId="43" xfId="0" applyFont="1" applyBorder="1"/>
    <xf numFmtId="38" fontId="6" fillId="0" borderId="43" xfId="2" applyFont="1" applyBorder="1" applyAlignment="1">
      <alignment horizontal="right"/>
    </xf>
    <xf numFmtId="180" fontId="9" fillId="3" borderId="21" xfId="2" applyNumberFormat="1" applyFont="1" applyFill="1" applyBorder="1" applyAlignment="1" applyProtection="1">
      <alignment shrinkToFit="1"/>
      <protection locked="0"/>
    </xf>
    <xf numFmtId="0" fontId="4" fillId="0" borderId="43" xfId="0" applyFont="1" applyBorder="1"/>
    <xf numFmtId="0" fontId="6" fillId="0" borderId="44" xfId="0" applyFont="1" applyBorder="1" applyAlignment="1">
      <alignment horizontal="right"/>
    </xf>
    <xf numFmtId="0" fontId="7" fillId="0" borderId="31" xfId="0" applyFont="1" applyBorder="1"/>
    <xf numFmtId="0" fontId="6" fillId="0" borderId="29" xfId="0" applyFont="1" applyBorder="1"/>
    <xf numFmtId="0" fontId="4" fillId="0" borderId="26" xfId="0" applyFont="1" applyBorder="1"/>
    <xf numFmtId="0" fontId="6" fillId="0" borderId="28" xfId="0" applyFont="1" applyBorder="1" applyAlignment="1">
      <alignment shrinkToFit="1"/>
    </xf>
    <xf numFmtId="0" fontId="4" fillId="0" borderId="27" xfId="0" applyFont="1" applyBorder="1"/>
    <xf numFmtId="0" fontId="4" fillId="0" borderId="33" xfId="0" applyFont="1" applyBorder="1"/>
    <xf numFmtId="0" fontId="4" fillId="0" borderId="26" xfId="0" applyFont="1" applyBorder="1" applyAlignment="1">
      <alignment vertical="center"/>
    </xf>
    <xf numFmtId="0" fontId="4" fillId="3" borderId="27" xfId="0" applyFont="1" applyFill="1" applyBorder="1" applyAlignment="1" applyProtection="1">
      <alignment vertical="center" shrinkToFit="1"/>
      <protection locked="0"/>
    </xf>
    <xf numFmtId="176" fontId="9" fillId="0" borderId="3" xfId="4" applyNumberFormat="1" applyFont="1" applyBorder="1" applyAlignment="1">
      <alignment horizontal="right" shrinkToFit="1"/>
    </xf>
    <xf numFmtId="176" fontId="9" fillId="0" borderId="4" xfId="4" applyNumberFormat="1" applyFont="1" applyBorder="1" applyAlignment="1">
      <alignment horizontal="right" shrinkToFit="1"/>
    </xf>
    <xf numFmtId="176" fontId="9" fillId="0" borderId="13" xfId="4" applyNumberFormat="1" applyFont="1" applyBorder="1" applyAlignment="1">
      <alignment horizontal="right" shrinkToFit="1"/>
    </xf>
    <xf numFmtId="176" fontId="9" fillId="0" borderId="22" xfId="4" applyNumberFormat="1" applyFont="1" applyBorder="1" applyAlignment="1">
      <alignment horizontal="right" shrinkToFit="1"/>
    </xf>
    <xf numFmtId="176" fontId="9" fillId="0" borderId="1" xfId="4" applyNumberFormat="1" applyFont="1" applyBorder="1" applyAlignment="1">
      <alignment horizontal="right" shrinkToFit="1"/>
    </xf>
    <xf numFmtId="176" fontId="9" fillId="0" borderId="38" xfId="4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 shrinkToFit="1"/>
      <protection locked="0"/>
    </xf>
    <xf numFmtId="0" fontId="4" fillId="3" borderId="21" xfId="0" applyFont="1" applyFill="1" applyBorder="1" applyAlignment="1" applyProtection="1">
      <alignment vertical="center" shrinkToFit="1"/>
      <protection locked="0"/>
    </xf>
    <xf numFmtId="0" fontId="4" fillId="0" borderId="22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76" fontId="9" fillId="0" borderId="18" xfId="4" applyNumberFormat="1" applyFont="1" applyBorder="1" applyAlignment="1">
      <alignment horizontal="right" shrinkToFit="1"/>
    </xf>
    <xf numFmtId="176" fontId="9" fillId="0" borderId="19" xfId="4" applyNumberFormat="1" applyFont="1" applyBorder="1" applyAlignment="1">
      <alignment horizontal="right" shrinkToFit="1"/>
    </xf>
    <xf numFmtId="176" fontId="9" fillId="0" borderId="23" xfId="4" applyNumberFormat="1" applyFont="1" applyBorder="1" applyAlignment="1">
      <alignment horizontal="right" shrinkToFit="1"/>
    </xf>
    <xf numFmtId="176" fontId="9" fillId="0" borderId="21" xfId="4" applyNumberFormat="1" applyFont="1" applyBorder="1" applyAlignment="1">
      <alignment horizontal="right" shrinkToFit="1"/>
    </xf>
    <xf numFmtId="176" fontId="9" fillId="0" borderId="14" xfId="4" applyNumberFormat="1" applyFont="1" applyBorder="1" applyAlignment="1">
      <alignment horizontal="right" shrinkToFit="1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0" fontId="4" fillId="0" borderId="21" xfId="0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176" fontId="9" fillId="0" borderId="43" xfId="4" applyNumberFormat="1" applyFont="1" applyBorder="1" applyAlignment="1">
      <alignment horizontal="right" shrinkToFit="1"/>
    </xf>
    <xf numFmtId="176" fontId="9" fillId="0" borderId="44" xfId="4" applyNumberFormat="1" applyFont="1" applyBorder="1" applyAlignment="1">
      <alignment horizontal="right" shrinkToFit="1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6" fillId="2" borderId="45" xfId="0" applyFont="1" applyFill="1" applyBorder="1" applyAlignment="1">
      <alignment horizontal="center"/>
    </xf>
    <xf numFmtId="176" fontId="4" fillId="0" borderId="46" xfId="0" applyNumberFormat="1" applyFont="1" applyBorder="1" applyAlignment="1">
      <alignment horizontal="center" shrinkToFit="1"/>
    </xf>
    <xf numFmtId="176" fontId="4" fillId="0" borderId="6" xfId="0" applyNumberFormat="1" applyFont="1" applyBorder="1" applyAlignment="1">
      <alignment horizontal="center" shrinkToFit="1"/>
    </xf>
    <xf numFmtId="176" fontId="4" fillId="0" borderId="12" xfId="0" applyNumberFormat="1" applyFont="1" applyBorder="1" applyAlignment="1">
      <alignment horizontal="center" shrinkToFit="1"/>
    </xf>
    <xf numFmtId="176" fontId="4" fillId="0" borderId="13" xfId="0" applyNumberFormat="1" applyFont="1" applyBorder="1" applyAlignment="1">
      <alignment horizontal="center" shrinkToFit="1"/>
    </xf>
    <xf numFmtId="176" fontId="4" fillId="0" borderId="7" xfId="0" applyNumberFormat="1" applyFont="1" applyBorder="1" applyAlignment="1">
      <alignment horizontal="center" shrinkToFit="1"/>
    </xf>
    <xf numFmtId="176" fontId="4" fillId="0" borderId="11" xfId="0" applyNumberFormat="1" applyFont="1" applyBorder="1" applyAlignment="1">
      <alignment horizontal="center" shrinkToFit="1"/>
    </xf>
    <xf numFmtId="0" fontId="4" fillId="3" borderId="19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>
      <alignment horizontal="center"/>
    </xf>
    <xf numFmtId="176" fontId="4" fillId="0" borderId="48" xfId="0" applyNumberFormat="1" applyFont="1" applyBorder="1" applyAlignment="1">
      <alignment horizontal="center" shrinkToFit="1"/>
    </xf>
    <xf numFmtId="176" fontId="4" fillId="0" borderId="18" xfId="0" applyNumberFormat="1" applyFont="1" applyBorder="1" applyAlignment="1">
      <alignment horizontal="center" shrinkToFit="1"/>
    </xf>
    <xf numFmtId="176" fontId="4" fillId="0" borderId="14" xfId="0" applyNumberFormat="1" applyFont="1" applyBorder="1" applyAlignment="1">
      <alignment horizontal="center" shrinkToFit="1"/>
    </xf>
    <xf numFmtId="176" fontId="4" fillId="0" borderId="23" xfId="0" applyNumberFormat="1" applyFont="1" applyBorder="1" applyAlignment="1">
      <alignment horizontal="center" shrinkToFit="1"/>
    </xf>
    <xf numFmtId="176" fontId="4" fillId="0" borderId="21" xfId="0" applyNumberFormat="1" applyFont="1" applyBorder="1" applyAlignment="1">
      <alignment horizontal="center" shrinkToFit="1"/>
    </xf>
    <xf numFmtId="176" fontId="4" fillId="0" borderId="19" xfId="0" applyNumberFormat="1" applyFont="1" applyBorder="1" applyAlignment="1">
      <alignment horizontal="center" shrinkToFit="1"/>
    </xf>
    <xf numFmtId="0" fontId="6" fillId="2" borderId="49" xfId="0" applyFont="1" applyFill="1" applyBorder="1" applyAlignment="1">
      <alignment horizontal="center"/>
    </xf>
    <xf numFmtId="176" fontId="4" fillId="0" borderId="50" xfId="0" applyNumberFormat="1" applyFont="1" applyBorder="1" applyAlignment="1">
      <alignment horizontal="center" shrinkToFit="1"/>
    </xf>
    <xf numFmtId="176" fontId="4" fillId="0" borderId="43" xfId="0" applyNumberFormat="1" applyFont="1" applyBorder="1" applyAlignment="1">
      <alignment horizontal="center" shrinkToFit="1"/>
    </xf>
    <xf numFmtId="176" fontId="4" fillId="0" borderId="51" xfId="0" applyNumberFormat="1" applyFont="1" applyBorder="1" applyAlignment="1">
      <alignment horizontal="center" shrinkToFit="1"/>
    </xf>
    <xf numFmtId="176" fontId="4" fillId="0" borderId="52" xfId="0" applyNumberFormat="1" applyFont="1" applyBorder="1" applyAlignment="1">
      <alignment horizontal="center" shrinkToFit="1"/>
    </xf>
    <xf numFmtId="176" fontId="4" fillId="0" borderId="53" xfId="0" applyNumberFormat="1" applyFont="1" applyBorder="1" applyAlignment="1">
      <alignment horizontal="center" shrinkToFit="1"/>
    </xf>
    <xf numFmtId="176" fontId="4" fillId="0" borderId="44" xfId="0" applyNumberFormat="1" applyFont="1" applyBorder="1" applyAlignment="1">
      <alignment horizontal="center" shrinkToFit="1"/>
    </xf>
    <xf numFmtId="0" fontId="4" fillId="3" borderId="18" xfId="0" applyFont="1" applyFill="1" applyBorder="1" applyAlignment="1" applyProtection="1">
      <alignment horizontal="left"/>
      <protection locked="0"/>
    </xf>
    <xf numFmtId="0" fontId="11" fillId="3" borderId="18" xfId="0" applyFont="1" applyFill="1" applyBorder="1" applyAlignment="1" applyProtection="1">
      <alignment horizontal="left"/>
      <protection locked="0"/>
    </xf>
    <xf numFmtId="0" fontId="12" fillId="3" borderId="18" xfId="0" applyFont="1" applyFill="1" applyBorder="1" applyAlignment="1" applyProtection="1">
      <alignment horizontal="left"/>
      <protection locked="0"/>
    </xf>
    <xf numFmtId="0" fontId="4" fillId="3" borderId="19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left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left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vertical="center" shrinkToFit="1"/>
      <protection locked="0"/>
    </xf>
    <xf numFmtId="0" fontId="4" fillId="3" borderId="29" xfId="0" applyFont="1" applyFill="1" applyBorder="1" applyAlignment="1" applyProtection="1">
      <alignment vertical="center" shrinkToFit="1"/>
      <protection locked="0"/>
    </xf>
    <xf numFmtId="0" fontId="4" fillId="0" borderId="29" xfId="0" applyFont="1" applyBorder="1" applyAlignment="1">
      <alignment horizontal="right" vertical="center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6" fillId="2" borderId="54" xfId="0" applyFont="1" applyFill="1" applyBorder="1" applyAlignment="1">
      <alignment horizontal="center"/>
    </xf>
    <xf numFmtId="0" fontId="4" fillId="3" borderId="43" xfId="0" applyFont="1" applyFill="1" applyBorder="1" applyAlignment="1" applyProtection="1">
      <alignment horizontal="left"/>
      <protection locked="0"/>
    </xf>
    <xf numFmtId="0" fontId="11" fillId="3" borderId="43" xfId="0" applyFont="1" applyFill="1" applyBorder="1" applyAlignment="1" applyProtection="1">
      <alignment horizontal="left"/>
      <protection locked="0"/>
    </xf>
    <xf numFmtId="0" fontId="12" fillId="3" borderId="43" xfId="0" applyFont="1" applyFill="1" applyBorder="1" applyAlignment="1" applyProtection="1">
      <alignment horizontal="left"/>
      <protection locked="0"/>
    </xf>
    <xf numFmtId="0" fontId="4" fillId="3" borderId="44" xfId="0" applyFont="1" applyFill="1" applyBorder="1" applyAlignment="1" applyProtection="1">
      <alignment horizontal="left"/>
      <protection locked="0"/>
    </xf>
    <xf numFmtId="0" fontId="4" fillId="3" borderId="53" xfId="0" applyFont="1" applyFill="1" applyBorder="1" applyAlignment="1" applyProtection="1">
      <alignment horizontal="left"/>
      <protection locked="0"/>
    </xf>
    <xf numFmtId="0" fontId="12" fillId="3" borderId="43" xfId="0" applyFont="1" applyFill="1" applyBorder="1" applyAlignment="1" applyProtection="1">
      <alignment horizontal="center" vertical="center"/>
      <protection locked="0"/>
    </xf>
    <xf numFmtId="0" fontId="12" fillId="3" borderId="51" xfId="0" applyFont="1" applyFill="1" applyBorder="1" applyAlignment="1" applyProtection="1">
      <alignment horizontal="center" vertical="center"/>
      <protection locked="0"/>
    </xf>
    <xf numFmtId="0" fontId="12" fillId="3" borderId="53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left"/>
      <protection locked="0"/>
    </xf>
    <xf numFmtId="0" fontId="4" fillId="3" borderId="51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 applyProtection="1">
      <alignment horizontal="left"/>
      <protection locked="0"/>
    </xf>
    <xf numFmtId="181" fontId="4" fillId="0" borderId="0" xfId="4" applyNumberFormat="1" applyFont="1"/>
    <xf numFmtId="0" fontId="13" fillId="3" borderId="6" xfId="0" applyFont="1" applyFill="1" applyBorder="1" applyAlignment="1" applyProtection="1">
      <protection locked="0"/>
    </xf>
    <xf numFmtId="0" fontId="6" fillId="3" borderId="6" xfId="0" applyFont="1" applyFill="1" applyBorder="1" applyAlignment="1" applyProtection="1">
      <protection locked="0"/>
    </xf>
    <xf numFmtId="0" fontId="13" fillId="3" borderId="6" xfId="0" applyFont="1" applyFill="1" applyBorder="1" applyAlignment="1" applyProtection="1">
      <alignment shrinkToFit="1"/>
      <protection locked="0"/>
    </xf>
    <xf numFmtId="0" fontId="13" fillId="3" borderId="18" xfId="0" applyFont="1" applyFill="1" applyBorder="1" applyAlignment="1" applyProtection="1">
      <protection locked="0"/>
    </xf>
    <xf numFmtId="0" fontId="6" fillId="3" borderId="18" xfId="0" applyFont="1" applyFill="1" applyBorder="1" applyAlignment="1" applyProtection="1">
      <protection locked="0"/>
    </xf>
    <xf numFmtId="0" fontId="13" fillId="3" borderId="18" xfId="0" applyFont="1" applyFill="1" applyBorder="1" applyAlignment="1" applyProtection="1">
      <alignment shrinkToFit="1"/>
      <protection locked="0"/>
    </xf>
    <xf numFmtId="0" fontId="6" fillId="3" borderId="3" xfId="0" applyFont="1" applyFill="1" applyBorder="1" applyAlignment="1" applyProtection="1">
      <alignment horizontal="left" vertical="center" textRotation="255"/>
      <protection locked="0"/>
    </xf>
    <xf numFmtId="0" fontId="6" fillId="3" borderId="18" xfId="0" applyFont="1" applyFill="1" applyBorder="1" applyAlignment="1" applyProtection="1">
      <alignment horizontal="left" vertical="center" textRotation="255"/>
      <protection locked="0"/>
    </xf>
    <xf numFmtId="0" fontId="14" fillId="3" borderId="3" xfId="0" applyFont="1" applyFill="1" applyBorder="1" applyAlignment="1" applyProtection="1">
      <alignment vertical="center"/>
      <protection locked="0"/>
    </xf>
    <xf numFmtId="0" fontId="14" fillId="3" borderId="18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protection locked="0"/>
    </xf>
    <xf numFmtId="0" fontId="6" fillId="3" borderId="26" xfId="0" applyFont="1" applyFill="1" applyBorder="1" applyAlignment="1" applyProtection="1">
      <protection locked="0"/>
    </xf>
    <xf numFmtId="0" fontId="13" fillId="3" borderId="26" xfId="0" applyFont="1" applyFill="1" applyBorder="1" applyAlignment="1" applyProtection="1">
      <alignment shrinkToFit="1"/>
      <protection locked="0"/>
    </xf>
    <xf numFmtId="0" fontId="6" fillId="3" borderId="26" xfId="0" applyFont="1" applyFill="1" applyBorder="1" applyAlignment="1" applyProtection="1">
      <alignment horizontal="left" vertical="center" textRotation="255"/>
      <protection locked="0"/>
    </xf>
    <xf numFmtId="0" fontId="14" fillId="3" borderId="19" xfId="0" applyFont="1" applyFill="1" applyBorder="1" applyAlignment="1" applyProtection="1">
      <alignment vertical="center"/>
      <protection locked="0"/>
    </xf>
    <xf numFmtId="0" fontId="13" fillId="3" borderId="35" xfId="0" applyFont="1" applyFill="1" applyBorder="1" applyAlignment="1" applyProtection="1">
      <protection locked="0"/>
    </xf>
    <xf numFmtId="0" fontId="13" fillId="3" borderId="36" xfId="0" applyFont="1" applyFill="1" applyBorder="1" applyAlignment="1" applyProtection="1">
      <protection locked="0"/>
    </xf>
    <xf numFmtId="0" fontId="6" fillId="3" borderId="36" xfId="0" applyFont="1" applyFill="1" applyBorder="1" applyAlignment="1" applyProtection="1">
      <protection locked="0"/>
    </xf>
    <xf numFmtId="0" fontId="15" fillId="3" borderId="36" xfId="0" applyFont="1" applyFill="1" applyBorder="1" applyAlignment="1">
      <alignment shrinkToFit="1"/>
    </xf>
    <xf numFmtId="38" fontId="6" fillId="3" borderId="21" xfId="4" applyFont="1" applyFill="1" applyBorder="1" applyAlignment="1" applyProtection="1">
      <alignment horizontal="right"/>
      <protection locked="0"/>
    </xf>
    <xf numFmtId="38" fontId="6" fillId="3" borderId="18" xfId="4" applyFont="1" applyFill="1" applyBorder="1" applyAlignment="1" applyProtection="1">
      <alignment horizontal="right"/>
      <protection locked="0"/>
    </xf>
    <xf numFmtId="0" fontId="10" fillId="3" borderId="35" xfId="0" applyFont="1" applyFill="1" applyBorder="1" applyAlignment="1" applyProtection="1">
      <alignment horizontal="center"/>
      <protection locked="0"/>
    </xf>
    <xf numFmtId="0" fontId="10" fillId="3" borderId="36" xfId="0" applyFont="1" applyFill="1" applyBorder="1" applyAlignment="1" applyProtection="1">
      <alignment horizontal="center"/>
      <protection locked="0"/>
    </xf>
    <xf numFmtId="0" fontId="4" fillId="3" borderId="36" xfId="0" applyFont="1" applyFill="1" applyBorder="1" applyProtection="1">
      <protection locked="0"/>
    </xf>
    <xf numFmtId="0" fontId="10" fillId="3" borderId="36" xfId="0" applyFont="1" applyFill="1" applyBorder="1" applyAlignment="1" applyProtection="1">
      <alignment shrinkToFit="1"/>
      <protection locked="0"/>
    </xf>
    <xf numFmtId="0" fontId="9" fillId="3" borderId="36" xfId="0" applyFont="1" applyFill="1" applyBorder="1" applyAlignment="1" applyProtection="1">
      <alignment shrinkToFit="1"/>
      <protection locked="0"/>
    </xf>
    <xf numFmtId="0" fontId="9" fillId="3" borderId="36" xfId="0" applyFont="1" applyFill="1" applyBorder="1" applyProtection="1">
      <protection locked="0"/>
    </xf>
    <xf numFmtId="0" fontId="4" fillId="0" borderId="3" xfId="0" applyFont="1" applyBorder="1" applyAlignment="1">
      <alignment horizontal="center"/>
    </xf>
    <xf numFmtId="0" fontId="13" fillId="3" borderId="3" xfId="0" applyFont="1" applyFill="1" applyBorder="1" applyAlignment="1" applyProtection="1">
      <alignment horizontal="center" shrinkToFit="1"/>
      <protection locked="0"/>
    </xf>
    <xf numFmtId="0" fontId="14" fillId="3" borderId="26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horizontal="center" shrinkToFit="1"/>
      <protection locked="0"/>
    </xf>
    <xf numFmtId="0" fontId="9" fillId="3" borderId="21" xfId="0" applyFont="1" applyFill="1" applyBorder="1" applyAlignment="1" applyProtection="1">
      <protection locked="0"/>
    </xf>
    <xf numFmtId="178" fontId="10" fillId="3" borderId="18" xfId="0" applyNumberFormat="1" applyFont="1" applyFill="1" applyBorder="1" applyAlignment="1" applyProtection="1">
      <protection locked="0"/>
    </xf>
    <xf numFmtId="0" fontId="9" fillId="3" borderId="18" xfId="0" applyFont="1" applyFill="1" applyBorder="1" applyAlignment="1" applyProtection="1">
      <protection locked="0"/>
    </xf>
    <xf numFmtId="179" fontId="9" fillId="3" borderId="18" xfId="0" applyNumberFormat="1" applyFont="1" applyFill="1" applyBorder="1" applyAlignment="1" applyProtection="1"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Protection="1">
      <protection locked="0"/>
    </xf>
    <xf numFmtId="0" fontId="10" fillId="3" borderId="42" xfId="0" applyFont="1" applyFill="1" applyBorder="1" applyProtection="1">
      <protection locked="0"/>
    </xf>
    <xf numFmtId="180" fontId="10" fillId="3" borderId="22" xfId="4" applyNumberFormat="1" applyFont="1" applyFill="1" applyBorder="1" applyAlignment="1" applyProtection="1">
      <alignment horizontal="right" shrinkToFit="1"/>
      <protection locked="0"/>
    </xf>
    <xf numFmtId="38" fontId="10" fillId="3" borderId="22" xfId="4" applyFont="1" applyFill="1" applyBorder="1" applyAlignment="1" applyProtection="1">
      <alignment horizontal="right" shrinkToFit="1"/>
      <protection locked="0"/>
    </xf>
    <xf numFmtId="38" fontId="9" fillId="3" borderId="22" xfId="4" applyFont="1" applyFill="1" applyBorder="1" applyAlignment="1" applyProtection="1">
      <alignment horizontal="right" shrinkToFit="1"/>
      <protection locked="0"/>
    </xf>
    <xf numFmtId="38" fontId="9" fillId="3" borderId="22" xfId="2" applyFont="1" applyFill="1" applyBorder="1" applyAlignment="1" applyProtection="1">
      <alignment horizontal="center"/>
      <protection locked="0"/>
    </xf>
    <xf numFmtId="180" fontId="10" fillId="3" borderId="21" xfId="4" applyNumberFormat="1" applyFont="1" applyFill="1" applyBorder="1" applyAlignment="1" applyProtection="1">
      <alignment horizontal="right" shrinkToFit="1"/>
      <protection locked="0"/>
    </xf>
    <xf numFmtId="38" fontId="10" fillId="3" borderId="21" xfId="4" applyFont="1" applyFill="1" applyBorder="1" applyAlignment="1" applyProtection="1">
      <alignment horizontal="right" shrinkToFit="1"/>
      <protection locked="0"/>
    </xf>
    <xf numFmtId="38" fontId="9" fillId="3" borderId="21" xfId="4" applyFont="1" applyFill="1" applyBorder="1" applyAlignment="1" applyProtection="1">
      <alignment horizontal="right" shrinkToFit="1"/>
      <protection locked="0"/>
    </xf>
    <xf numFmtId="38" fontId="9" fillId="3" borderId="21" xfId="2" applyFont="1" applyFill="1" applyBorder="1" applyAlignment="1" applyProtection="1">
      <alignment horizontal="center"/>
      <protection locked="0"/>
    </xf>
    <xf numFmtId="0" fontId="14" fillId="3" borderId="27" xfId="0" applyFont="1" applyFill="1" applyBorder="1" applyAlignment="1" applyProtection="1">
      <alignment vertical="center"/>
      <protection locked="0"/>
    </xf>
    <xf numFmtId="0" fontId="14" fillId="3" borderId="0" xfId="0" applyFont="1" applyFill="1" applyBorder="1" applyAlignment="1" applyProtection="1">
      <alignment vertical="center"/>
      <protection locked="0"/>
    </xf>
    <xf numFmtId="0" fontId="14" fillId="3" borderId="21" xfId="0" applyFont="1" applyFill="1" applyBorder="1" applyAlignment="1" applyProtection="1">
      <alignment vertical="center"/>
      <protection locked="0"/>
    </xf>
    <xf numFmtId="0" fontId="14" fillId="3" borderId="14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19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/>
    </xf>
    <xf numFmtId="0" fontId="12" fillId="3" borderId="14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4" fillId="3" borderId="31" xfId="0" applyFont="1" applyFill="1" applyBorder="1" applyAlignment="1" applyProtection="1">
      <alignment horizontal="center" vertical="center"/>
      <protection locked="0"/>
    </xf>
    <xf numFmtId="0" fontId="14" fillId="3" borderId="32" xfId="0" applyFont="1" applyFill="1" applyBorder="1" applyAlignment="1" applyProtection="1">
      <alignment vertical="center"/>
      <protection locked="0"/>
    </xf>
    <xf numFmtId="0" fontId="14" fillId="3" borderId="29" xfId="0" applyFont="1" applyFill="1" applyBorder="1" applyAlignment="1" applyProtection="1">
      <alignment vertical="center"/>
      <protection locked="0"/>
    </xf>
    <xf numFmtId="0" fontId="14" fillId="3" borderId="27" xfId="0" applyFont="1" applyFill="1" applyBorder="1" applyAlignment="1" applyProtection="1">
      <alignment horizontal="center" vertical="center"/>
      <protection locked="0"/>
    </xf>
    <xf numFmtId="0" fontId="4" fillId="3" borderId="43" xfId="0" applyFont="1" applyFill="1" applyBorder="1" applyAlignment="1">
      <alignment horizontal="left"/>
    </xf>
    <xf numFmtId="0" fontId="11" fillId="3" borderId="43" xfId="0" applyFont="1" applyFill="1" applyBorder="1" applyAlignment="1">
      <alignment horizontal="left"/>
    </xf>
    <xf numFmtId="0" fontId="12" fillId="3" borderId="43" xfId="0" applyFont="1" applyFill="1" applyBorder="1" applyAlignment="1">
      <alignment horizontal="left"/>
    </xf>
    <xf numFmtId="0" fontId="16" fillId="3" borderId="43" xfId="0" applyFont="1" applyFill="1" applyBorder="1" applyAlignment="1">
      <alignment horizontal="left"/>
    </xf>
    <xf numFmtId="0" fontId="4" fillId="3" borderId="44" xfId="0" applyFont="1" applyFill="1" applyBorder="1" applyAlignment="1">
      <alignment horizontal="left"/>
    </xf>
    <xf numFmtId="0" fontId="4" fillId="3" borderId="53" xfId="0" applyFont="1" applyFill="1" applyBorder="1" applyAlignment="1">
      <alignment horizontal="left"/>
    </xf>
    <xf numFmtId="0" fontId="12" fillId="3" borderId="43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left"/>
    </xf>
    <xf numFmtId="0" fontId="4" fillId="3" borderId="51" xfId="0" applyFont="1" applyFill="1" applyBorder="1" applyAlignment="1">
      <alignment horizontal="left"/>
    </xf>
    <xf numFmtId="0" fontId="4" fillId="3" borderId="52" xfId="0" applyFont="1" applyFill="1" applyBorder="1" applyAlignment="1">
      <alignment horizontal="left"/>
    </xf>
    <xf numFmtId="0" fontId="13" fillId="3" borderId="36" xfId="0" applyFont="1" applyFill="1" applyBorder="1" applyAlignment="1" applyProtection="1">
      <alignment shrinkToFit="1"/>
      <protection locked="0"/>
    </xf>
    <xf numFmtId="0" fontId="14" fillId="3" borderId="36" xfId="0" applyFont="1" applyFill="1" applyBorder="1" applyAlignment="1">
      <alignment shrinkToFit="1"/>
    </xf>
    <xf numFmtId="0" fontId="13" fillId="3" borderId="3" xfId="0" applyFont="1" applyFill="1" applyBorder="1" applyAlignment="1" applyProtection="1">
      <alignment horizontal="left" shrinkToFit="1"/>
      <protection locked="0"/>
    </xf>
    <xf numFmtId="0" fontId="13" fillId="3" borderId="22" xfId="0" applyFont="1" applyFill="1" applyBorder="1" applyAlignment="1" applyProtection="1">
      <alignment horizontal="left" shrinkToFit="1"/>
      <protection locked="0"/>
    </xf>
    <xf numFmtId="38" fontId="13" fillId="3" borderId="21" xfId="4" applyFont="1" applyFill="1" applyBorder="1" applyAlignment="1" applyProtection="1">
      <alignment horizontal="right"/>
      <protection locked="0"/>
    </xf>
    <xf numFmtId="38" fontId="13" fillId="3" borderId="18" xfId="4" applyFont="1" applyFill="1" applyBorder="1" applyAlignment="1" applyProtection="1">
      <alignment horizontal="right"/>
      <protection locked="0"/>
    </xf>
    <xf numFmtId="0" fontId="10" fillId="3" borderId="36" xfId="0" applyFont="1" applyFill="1" applyBorder="1" applyProtection="1">
      <protection locked="0"/>
    </xf>
    <xf numFmtId="0" fontId="10" fillId="3" borderId="21" xfId="0" applyFont="1" applyFill="1" applyBorder="1" applyAlignment="1" applyProtection="1">
      <protection locked="0"/>
    </xf>
    <xf numFmtId="0" fontId="10" fillId="3" borderId="18" xfId="0" applyFont="1" applyFill="1" applyBorder="1" applyAlignment="1" applyProtection="1">
      <protection locked="0"/>
    </xf>
    <xf numFmtId="178" fontId="10" fillId="3" borderId="18" xfId="0" applyNumberFormat="1" applyFont="1" applyFill="1" applyBorder="1" applyAlignment="1" applyProtection="1">
      <alignment shrinkToFit="1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Protection="1">
      <protection locked="0"/>
    </xf>
    <xf numFmtId="176" fontId="10" fillId="3" borderId="3" xfId="0" applyNumberFormat="1" applyFont="1" applyFill="1" applyBorder="1" applyAlignment="1" applyProtection="1">
      <alignment horizontal="right"/>
      <protection locked="0"/>
    </xf>
    <xf numFmtId="176" fontId="10" fillId="3" borderId="22" xfId="2" applyNumberFormat="1" applyFont="1" applyFill="1" applyBorder="1" applyAlignment="1" applyProtection="1">
      <alignment horizontal="right"/>
      <protection locked="0"/>
    </xf>
    <xf numFmtId="176" fontId="9" fillId="3" borderId="22" xfId="2" applyNumberFormat="1" applyFont="1" applyFill="1" applyBorder="1" applyAlignment="1" applyProtection="1">
      <alignment horizontal="right"/>
      <protection locked="0"/>
    </xf>
    <xf numFmtId="180" fontId="10" fillId="3" borderId="22" xfId="2" applyNumberFormat="1" applyFont="1" applyFill="1" applyBorder="1" applyAlignment="1" applyProtection="1">
      <alignment shrinkToFit="1"/>
      <protection locked="0"/>
    </xf>
    <xf numFmtId="180" fontId="9" fillId="3" borderId="22" xfId="2" applyNumberFormat="1" applyFont="1" applyFill="1" applyBorder="1" applyAlignment="1" applyProtection="1">
      <alignment horizontal="center" shrinkToFit="1"/>
      <protection locked="0"/>
    </xf>
    <xf numFmtId="176" fontId="10" fillId="3" borderId="26" xfId="0" applyNumberFormat="1" applyFont="1" applyFill="1" applyBorder="1" applyAlignment="1" applyProtection="1">
      <alignment horizontal="right"/>
      <protection locked="0"/>
    </xf>
    <xf numFmtId="176" fontId="10" fillId="3" borderId="21" xfId="2" applyNumberFormat="1" applyFont="1" applyFill="1" applyBorder="1" applyAlignment="1" applyProtection="1">
      <alignment horizontal="right"/>
      <protection locked="0"/>
    </xf>
    <xf numFmtId="176" fontId="9" fillId="3" borderId="21" xfId="2" applyNumberFormat="1" applyFont="1" applyFill="1" applyBorder="1" applyAlignment="1" applyProtection="1">
      <alignment horizontal="right"/>
      <protection locked="0"/>
    </xf>
    <xf numFmtId="180" fontId="10" fillId="3" borderId="21" xfId="2" applyNumberFormat="1" applyFont="1" applyFill="1" applyBorder="1" applyAlignment="1" applyProtection="1">
      <alignment shrinkToFit="1"/>
      <protection locked="0"/>
    </xf>
    <xf numFmtId="180" fontId="9" fillId="3" borderId="21" xfId="2" applyNumberFormat="1" applyFont="1" applyFill="1" applyBorder="1" applyAlignment="1" applyProtection="1">
      <alignment horizontal="center" shrinkToFit="1"/>
      <protection locked="0"/>
    </xf>
    <xf numFmtId="0" fontId="17" fillId="3" borderId="5" xfId="0" applyFont="1" applyFill="1" applyBorder="1" applyAlignment="1">
      <alignment horizontal="left" wrapText="1"/>
    </xf>
    <xf numFmtId="0" fontId="16" fillId="3" borderId="18" xfId="0" applyFont="1" applyFill="1" applyBorder="1" applyAlignment="1">
      <alignment horizontal="left" shrinkToFit="1"/>
    </xf>
    <xf numFmtId="0" fontId="18" fillId="3" borderId="18" xfId="0" applyFont="1" applyFill="1" applyBorder="1" applyAlignment="1">
      <alignment horizontal="left" shrinkToFit="1"/>
    </xf>
    <xf numFmtId="0" fontId="17" fillId="3" borderId="20" xfId="0" applyFont="1" applyFill="1" applyBorder="1" applyAlignment="1">
      <alignment horizontal="left" wrapText="1"/>
    </xf>
    <xf numFmtId="0" fontId="17" fillId="3" borderId="54" xfId="0" applyFont="1" applyFill="1" applyBorder="1" applyAlignment="1">
      <alignment horizontal="left" wrapText="1"/>
    </xf>
    <xf numFmtId="0" fontId="16" fillId="3" borderId="43" xfId="0" applyFont="1" applyFill="1" applyBorder="1" applyAlignment="1">
      <alignment horizontal="left" shrinkToFit="1"/>
    </xf>
    <xf numFmtId="0" fontId="18" fillId="3" borderId="43" xfId="0" applyFont="1" applyFill="1" applyBorder="1" applyAlignment="1">
      <alignment horizontal="left" shrinkToFit="1"/>
    </xf>
    <xf numFmtId="0" fontId="20" fillId="0" borderId="0" xfId="0" applyFont="1"/>
    <xf numFmtId="0" fontId="20" fillId="0" borderId="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/>
    <xf numFmtId="0" fontId="20" fillId="0" borderId="36" xfId="0" applyFont="1" applyBorder="1" applyAlignment="1">
      <alignment horizontal="center"/>
    </xf>
    <xf numFmtId="182" fontId="20" fillId="0" borderId="36" xfId="0" applyNumberFormat="1" applyFont="1" applyBorder="1" applyAlignment="1">
      <alignment horizontal="center"/>
    </xf>
    <xf numFmtId="182" fontId="20" fillId="0" borderId="0" xfId="0" applyNumberFormat="1" applyFont="1" applyBorder="1" applyAlignment="1">
      <alignment horizontal="center"/>
    </xf>
    <xf numFmtId="57" fontId="20" fillId="0" borderId="0" xfId="0" applyNumberFormat="1" applyFont="1" applyProtection="1">
      <protection locked="0"/>
    </xf>
    <xf numFmtId="0" fontId="22" fillId="0" borderId="0" xfId="0" applyFont="1"/>
    <xf numFmtId="57" fontId="22" fillId="0" borderId="0" xfId="0" applyNumberFormat="1" applyFont="1" applyProtection="1">
      <protection locked="0"/>
    </xf>
  </cellXfs>
  <cellStyles count="5">
    <cellStyle name="パーセント 2" xfId="1"/>
    <cellStyle name="桁区切り 2" xfId="2"/>
    <cellStyle name="標準" xfId="0" builtinId="0"/>
    <cellStyle name="標準 2" xfId="3"/>
    <cellStyle name="桁区切り" xfId="4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34</xdr:col>
      <xdr:colOff>15240</xdr:colOff>
      <xdr:row>16</xdr:row>
      <xdr:rowOff>30480</xdr:rowOff>
    </xdr:from>
    <xdr:to xmlns:xdr="http://schemas.openxmlformats.org/drawingml/2006/spreadsheetDrawing">
      <xdr:col>35</xdr:col>
      <xdr:colOff>281940</xdr:colOff>
      <xdr:row>16</xdr:row>
      <xdr:rowOff>209550</xdr:rowOff>
    </xdr:to>
    <xdr:sp macro="" textlink="">
      <xdr:nvSpPr>
        <xdr:cNvPr id="20" name="四角形: 角を丸くする 19"/>
        <xdr:cNvSpPr/>
      </xdr:nvSpPr>
      <xdr:spPr>
        <a:xfrm>
          <a:off x="13570585" y="2805430"/>
          <a:ext cx="576580" cy="17907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ysDot"/>
          <a:round/>
          <a:headEnd type="arrow" w="med" len="med"/>
          <a:tailEnd type="arrow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0</xdr:colOff>
      <xdr:row>1</xdr:row>
      <xdr:rowOff>36830</xdr:rowOff>
    </xdr:from>
    <xdr:to xmlns:xdr="http://schemas.openxmlformats.org/drawingml/2006/spreadsheetDrawing">
      <xdr:col>8</xdr:col>
      <xdr:colOff>144780</xdr:colOff>
      <xdr:row>4</xdr:row>
      <xdr:rowOff>114300</xdr:rowOff>
    </xdr:to>
    <xdr:sp macro="" textlink="">
      <xdr:nvSpPr>
        <xdr:cNvPr id="2" name="円/楕円 12"/>
        <xdr:cNvSpPr/>
      </xdr:nvSpPr>
      <xdr:spPr>
        <a:xfrm>
          <a:off x="2613660" y="201930"/>
          <a:ext cx="695325" cy="668020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例</a:t>
          </a:r>
        </a:p>
      </xdr:txBody>
    </xdr:sp>
    <xdr:clientData/>
  </xdr:twoCellAnchor>
  <xdr:oneCellAnchor>
    <xdr:from xmlns:xdr="http://schemas.openxmlformats.org/drawingml/2006/spreadsheetDrawing">
      <xdr:col>8</xdr:col>
      <xdr:colOff>129540</xdr:colOff>
      <xdr:row>9</xdr:row>
      <xdr:rowOff>62865</xdr:rowOff>
    </xdr:from>
    <xdr:ext cx="3162300" cy="276225"/>
    <xdr:sp macro="" textlink="">
      <xdr:nvSpPr>
        <xdr:cNvPr id="3" name="テキスト ボックス 2"/>
        <xdr:cNvSpPr/>
      </xdr:nvSpPr>
      <xdr:spPr>
        <a:xfrm>
          <a:off x="3293745" y="1529715"/>
          <a:ext cx="3162300" cy="276225"/>
        </a:xfrm>
        <a:prstGeom prst="wedgeRoundRectCallout">
          <a:avLst>
            <a:gd name="adj1" fmla="val -57576"/>
            <a:gd name="adj2" fmla="val -513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確認後、水道課で記入するので未記入の状態で提出</a:t>
          </a:r>
          <a:endParaRPr kumimoji="1" lang="en-US" altLang="ja-JP" sz="1000"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0</xdr:col>
      <xdr:colOff>91440</xdr:colOff>
      <xdr:row>20</xdr:row>
      <xdr:rowOff>69215</xdr:rowOff>
    </xdr:from>
    <xdr:ext cx="5006340" cy="259080"/>
    <xdr:sp macro="" textlink="">
      <xdr:nvSpPr>
        <xdr:cNvPr id="4" name="テキスト ボックス 3"/>
        <xdr:cNvSpPr/>
      </xdr:nvSpPr>
      <xdr:spPr>
        <a:xfrm>
          <a:off x="91440" y="3758565"/>
          <a:ext cx="5006340" cy="259080"/>
        </a:xfrm>
        <a:prstGeom prst="wedgeRoundRectCallout">
          <a:avLst>
            <a:gd name="adj1" fmla="val 23002"/>
            <a:gd name="adj2" fmla="val -3688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使用材料が多くて書ききれない場合は、別紙参照と記入し、材料一覧表を添付</a:t>
          </a:r>
        </a:p>
      </xdr:txBody>
    </xdr:sp>
    <xdr:clientData/>
  </xdr:oneCellAnchor>
  <xdr:oneCellAnchor>
    <xdr:from xmlns:xdr="http://schemas.openxmlformats.org/drawingml/2006/spreadsheetDrawing">
      <xdr:col>2</xdr:col>
      <xdr:colOff>304800</xdr:colOff>
      <xdr:row>26</xdr:row>
      <xdr:rowOff>145415</xdr:rowOff>
    </xdr:from>
    <xdr:ext cx="1163955" cy="285115"/>
    <xdr:sp macro="" textlink="">
      <xdr:nvSpPr>
        <xdr:cNvPr id="5" name="テキスト ボックス 4"/>
        <xdr:cNvSpPr/>
      </xdr:nvSpPr>
      <xdr:spPr>
        <a:xfrm>
          <a:off x="607060" y="5206365"/>
          <a:ext cx="1163955" cy="285115"/>
        </a:xfrm>
        <a:prstGeom prst="wedgeRoundRectCallout">
          <a:avLst>
            <a:gd name="adj1" fmla="val 44897"/>
            <a:gd name="adj2" fmla="val -9026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>
          <a:spAutoFit/>
        </a:bodyPr>
        <a:lstStyle/>
        <a:p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掘削深さを記入</a:t>
          </a:r>
        </a:p>
      </xdr:txBody>
    </xdr:sp>
    <xdr:clientData/>
  </xdr:oneCellAnchor>
  <xdr:oneCellAnchor>
    <xdr:from xmlns:xdr="http://schemas.openxmlformats.org/drawingml/2006/spreadsheetDrawing">
      <xdr:col>2</xdr:col>
      <xdr:colOff>594360</xdr:colOff>
      <xdr:row>29</xdr:row>
      <xdr:rowOff>38735</xdr:rowOff>
    </xdr:from>
    <xdr:ext cx="2993390" cy="295910"/>
    <xdr:sp macro="" textlink="">
      <xdr:nvSpPr>
        <xdr:cNvPr id="6" name="テキスト ボックス 5"/>
        <xdr:cNvSpPr/>
      </xdr:nvSpPr>
      <xdr:spPr>
        <a:xfrm>
          <a:off x="896620" y="5785485"/>
          <a:ext cx="2993390" cy="295910"/>
        </a:xfrm>
        <a:prstGeom prst="wedgeRoundRectCallout">
          <a:avLst>
            <a:gd name="adj1" fmla="val -55237"/>
            <a:gd name="adj2" fmla="val -5158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>
          <a:spAutoFit/>
        </a:bodyPr>
        <a:lstStyle/>
        <a:p>
          <a:r>
            <a:rPr kumimoji="1" lang="ja-JP" altLang="ja-JP" sz="10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単価表にない労務費は</a:t>
          </a:r>
          <a:r>
            <a:rPr kumimoji="1" lang="ja-JP" altLang="en-US" sz="10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、</a:t>
          </a:r>
          <a:r>
            <a:rPr kumimoji="1" lang="ja-JP" altLang="ja-JP" sz="10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写真添付とともに計上</a:t>
          </a:r>
          <a:endParaRPr lang="ja-JP" altLang="ja-JP" sz="700">
            <a:effectLst/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9</xdr:col>
      <xdr:colOff>274320</xdr:colOff>
      <xdr:row>38</xdr:row>
      <xdr:rowOff>213360</xdr:rowOff>
    </xdr:from>
    <xdr:ext cx="982980" cy="285750"/>
    <xdr:sp macro="" textlink="">
      <xdr:nvSpPr>
        <xdr:cNvPr id="7" name="テキスト ボックス 6"/>
        <xdr:cNvSpPr/>
      </xdr:nvSpPr>
      <xdr:spPr>
        <a:xfrm>
          <a:off x="3725545" y="8017510"/>
          <a:ext cx="982980" cy="285750"/>
        </a:xfrm>
        <a:prstGeom prst="wedgeRoundRectCallout">
          <a:avLst>
            <a:gd name="adj1" fmla="val -77325"/>
            <a:gd name="adj2" fmla="val 6660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割合を選択</a:t>
          </a:r>
        </a:p>
      </xdr:txBody>
    </xdr:sp>
    <xdr:clientData/>
  </xdr:oneCellAnchor>
  <xdr:twoCellAnchor>
    <xdr:from xmlns:xdr="http://schemas.openxmlformats.org/drawingml/2006/spreadsheetDrawing">
      <xdr:col>31</xdr:col>
      <xdr:colOff>0</xdr:colOff>
      <xdr:row>1</xdr:row>
      <xdr:rowOff>36830</xdr:rowOff>
    </xdr:from>
    <xdr:to xmlns:xdr="http://schemas.openxmlformats.org/drawingml/2006/spreadsheetDrawing">
      <xdr:col>33</xdr:col>
      <xdr:colOff>144780</xdr:colOff>
      <xdr:row>4</xdr:row>
      <xdr:rowOff>114300</xdr:rowOff>
    </xdr:to>
    <xdr:sp macro="" textlink="">
      <xdr:nvSpPr>
        <xdr:cNvPr id="8" name="円/楕円 12"/>
        <xdr:cNvSpPr/>
      </xdr:nvSpPr>
      <xdr:spPr>
        <a:xfrm>
          <a:off x="12717780" y="201930"/>
          <a:ext cx="695325" cy="668020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例</a:t>
          </a:r>
        </a:p>
      </xdr:txBody>
    </xdr:sp>
    <xdr:clientData/>
  </xdr:twoCellAnchor>
  <xdr:oneCellAnchor>
    <xdr:from xmlns:xdr="http://schemas.openxmlformats.org/drawingml/2006/spreadsheetDrawing">
      <xdr:col>33</xdr:col>
      <xdr:colOff>129540</xdr:colOff>
      <xdr:row>9</xdr:row>
      <xdr:rowOff>62865</xdr:rowOff>
    </xdr:from>
    <xdr:ext cx="3162300" cy="276225"/>
    <xdr:sp macro="" textlink="">
      <xdr:nvSpPr>
        <xdr:cNvPr id="9" name="テキスト ボックス 8"/>
        <xdr:cNvSpPr/>
      </xdr:nvSpPr>
      <xdr:spPr>
        <a:xfrm>
          <a:off x="13397865" y="1529715"/>
          <a:ext cx="3162300" cy="276225"/>
        </a:xfrm>
        <a:prstGeom prst="wedgeRoundRectCallout">
          <a:avLst>
            <a:gd name="adj1" fmla="val -57576"/>
            <a:gd name="adj2" fmla="val -513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確認後、水道課で記入するので未記入の状態で提出</a:t>
          </a:r>
          <a:endParaRPr kumimoji="1" lang="en-US" altLang="ja-JP" sz="1000"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25</xdr:col>
      <xdr:colOff>129540</xdr:colOff>
      <xdr:row>21</xdr:row>
      <xdr:rowOff>106680</xdr:rowOff>
    </xdr:from>
    <xdr:ext cx="5005070" cy="259080"/>
    <xdr:sp macro="" textlink="">
      <xdr:nvSpPr>
        <xdr:cNvPr id="10" name="テキスト ボックス 9"/>
        <xdr:cNvSpPr/>
      </xdr:nvSpPr>
      <xdr:spPr>
        <a:xfrm>
          <a:off x="10233660" y="4024630"/>
          <a:ext cx="5005070" cy="259080"/>
        </a:xfrm>
        <a:prstGeom prst="wedgeRoundRectCallout">
          <a:avLst>
            <a:gd name="adj1" fmla="val 23002"/>
            <a:gd name="adj2" fmla="val -3688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使用材料が多くて書ききれない場合は、別紙参照と記入し、材料一覧表を添付</a:t>
          </a:r>
        </a:p>
      </xdr:txBody>
    </xdr:sp>
    <xdr:clientData/>
  </xdr:oneCellAnchor>
  <xdr:oneCellAnchor>
    <xdr:from xmlns:xdr="http://schemas.openxmlformats.org/drawingml/2006/spreadsheetDrawing">
      <xdr:col>27</xdr:col>
      <xdr:colOff>304800</xdr:colOff>
      <xdr:row>26</xdr:row>
      <xdr:rowOff>121920</xdr:rowOff>
    </xdr:from>
    <xdr:ext cx="1163955" cy="285750"/>
    <xdr:sp macro="" textlink="">
      <xdr:nvSpPr>
        <xdr:cNvPr id="11" name="テキスト ボックス 10"/>
        <xdr:cNvSpPr/>
      </xdr:nvSpPr>
      <xdr:spPr>
        <a:xfrm>
          <a:off x="10711180" y="5182870"/>
          <a:ext cx="1163955" cy="285750"/>
        </a:xfrm>
        <a:prstGeom prst="wedgeRoundRectCallout">
          <a:avLst>
            <a:gd name="adj1" fmla="val 44897"/>
            <a:gd name="adj2" fmla="val -9026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>
          <a:spAutoFit/>
        </a:bodyPr>
        <a:lstStyle/>
        <a:p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掘削深さを記入</a:t>
          </a:r>
        </a:p>
      </xdr:txBody>
    </xdr:sp>
    <xdr:clientData/>
  </xdr:oneCellAnchor>
  <xdr:oneCellAnchor>
    <xdr:from xmlns:xdr="http://schemas.openxmlformats.org/drawingml/2006/spreadsheetDrawing">
      <xdr:col>34</xdr:col>
      <xdr:colOff>297180</xdr:colOff>
      <xdr:row>12</xdr:row>
      <xdr:rowOff>76200</xdr:rowOff>
    </xdr:from>
    <xdr:ext cx="1842770" cy="464820"/>
    <xdr:sp macro="" textlink="">
      <xdr:nvSpPr>
        <xdr:cNvPr id="14" name="テキスト ボックス 13"/>
        <xdr:cNvSpPr/>
      </xdr:nvSpPr>
      <xdr:spPr>
        <a:xfrm>
          <a:off x="13852525" y="1917700"/>
          <a:ext cx="1842770" cy="464820"/>
        </a:xfrm>
        <a:prstGeom prst="wedgeRoundRectCallout">
          <a:avLst>
            <a:gd name="adj1" fmla="val 62983"/>
            <a:gd name="adj2" fmla="val 11177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単価表に無い材料は、可能であればメーカー等を記載</a:t>
          </a:r>
          <a:endParaRPr kumimoji="1" lang="en-US" altLang="ja-JP" sz="1000"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34</xdr:col>
      <xdr:colOff>198120</xdr:colOff>
      <xdr:row>18</xdr:row>
      <xdr:rowOff>91440</xdr:rowOff>
    </xdr:from>
    <xdr:ext cx="2475230" cy="467995"/>
    <xdr:sp macro="" textlink="">
      <xdr:nvSpPr>
        <xdr:cNvPr id="15" name="テキスト ボックス 14"/>
        <xdr:cNvSpPr/>
      </xdr:nvSpPr>
      <xdr:spPr>
        <a:xfrm>
          <a:off x="13753465" y="3323590"/>
          <a:ext cx="2475230" cy="467995"/>
        </a:xfrm>
        <a:prstGeom prst="wedgeRoundRectCallout">
          <a:avLst>
            <a:gd name="adj1" fmla="val 39672"/>
            <a:gd name="adj2" fmla="val -1150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水道課から支給された材料を使用した場合は、摘要欄に「支給品」と記載</a:t>
          </a:r>
          <a:endParaRPr kumimoji="1" lang="en-US" altLang="ja-JP" sz="1000"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38</xdr:col>
      <xdr:colOff>175260</xdr:colOff>
      <xdr:row>39</xdr:row>
      <xdr:rowOff>15240</xdr:rowOff>
    </xdr:from>
    <xdr:ext cx="958850" cy="441960"/>
    <xdr:sp macro="" textlink="">
      <xdr:nvSpPr>
        <xdr:cNvPr id="16" name="テキスト ボックス 15"/>
        <xdr:cNvSpPr/>
      </xdr:nvSpPr>
      <xdr:spPr>
        <a:xfrm>
          <a:off x="14947265" y="8047990"/>
          <a:ext cx="958850" cy="441960"/>
        </a:xfrm>
        <a:prstGeom prst="wedgeRoundRectCallout">
          <a:avLst>
            <a:gd name="adj1" fmla="val 74788"/>
            <a:gd name="adj2" fmla="val 6813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配置状況の写真を添付</a:t>
          </a:r>
        </a:p>
      </xdr:txBody>
    </xdr:sp>
    <xdr:clientData/>
  </xdr:oneCellAnchor>
  <xdr:oneCellAnchor>
    <xdr:from xmlns:xdr="http://schemas.openxmlformats.org/drawingml/2006/spreadsheetDrawing">
      <xdr:col>39</xdr:col>
      <xdr:colOff>38100</xdr:colOff>
      <xdr:row>44</xdr:row>
      <xdr:rowOff>0</xdr:rowOff>
    </xdr:from>
    <xdr:ext cx="944880" cy="410845"/>
    <xdr:sp macro="" textlink="">
      <xdr:nvSpPr>
        <xdr:cNvPr id="17" name="テキスト ボックス 16"/>
        <xdr:cNvSpPr/>
      </xdr:nvSpPr>
      <xdr:spPr>
        <a:xfrm>
          <a:off x="15112365" y="9109075"/>
          <a:ext cx="944880" cy="410845"/>
        </a:xfrm>
        <a:prstGeom prst="wedgeRoundRectCallout">
          <a:avLst>
            <a:gd name="adj1" fmla="val -60813"/>
            <a:gd name="adj2" fmla="val 7924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>
            <a:lnSpc>
              <a:spcPts val="900"/>
            </a:lnSpc>
          </a:pPr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許可証の</a:t>
          </a:r>
          <a:endParaRPr kumimoji="1" lang="en-US" altLang="ja-JP" sz="1000">
            <a:latin typeface="HG丸ｺﾞｼｯｸM-PRO"/>
            <a:ea typeface="HG丸ｺﾞｼｯｸM-PRO"/>
          </a:endParaRPr>
        </a:p>
        <a:p>
          <a:pPr>
            <a:lnSpc>
              <a:spcPts val="1300"/>
            </a:lnSpc>
          </a:pPr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写しを添付</a:t>
          </a:r>
        </a:p>
      </xdr:txBody>
    </xdr:sp>
    <xdr:clientData/>
  </xdr:oneCellAnchor>
  <xdr:oneCellAnchor>
    <xdr:from xmlns:xdr="http://schemas.openxmlformats.org/drawingml/2006/spreadsheetDrawing">
      <xdr:col>27</xdr:col>
      <xdr:colOff>617220</xdr:colOff>
      <xdr:row>18</xdr:row>
      <xdr:rowOff>76200</xdr:rowOff>
    </xdr:from>
    <xdr:ext cx="2476500" cy="467995"/>
    <xdr:sp macro="" textlink="">
      <xdr:nvSpPr>
        <xdr:cNvPr id="19" name="テキスト ボックス 18"/>
        <xdr:cNvSpPr/>
      </xdr:nvSpPr>
      <xdr:spPr>
        <a:xfrm>
          <a:off x="11023600" y="3308350"/>
          <a:ext cx="2476500" cy="467995"/>
        </a:xfrm>
        <a:prstGeom prst="wedgeRoundRectCallout">
          <a:avLst>
            <a:gd name="adj1" fmla="val 49519"/>
            <a:gd name="adj2" fmla="val -11671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水道課から支給された材料を使用した場合は、単価欄は空白で提出</a:t>
          </a:r>
          <a:endParaRPr kumimoji="1" lang="en-US" altLang="ja-JP" sz="1000">
            <a:latin typeface="HG丸ｺﾞｼｯｸM-PRO"/>
            <a:ea typeface="HG丸ｺﾞｼｯｸM-PRO"/>
          </a:endParaRPr>
        </a:p>
      </xdr:txBody>
    </xdr:sp>
    <xdr:clientData/>
  </xdr:oneCellAnchor>
  <xdr:oneCellAnchor>
    <xdr:from xmlns:xdr="http://schemas.openxmlformats.org/drawingml/2006/spreadsheetDrawing">
      <xdr:col>30</xdr:col>
      <xdr:colOff>0</xdr:colOff>
      <xdr:row>42</xdr:row>
      <xdr:rowOff>30480</xdr:rowOff>
    </xdr:from>
    <xdr:ext cx="1463040" cy="471170"/>
    <xdr:sp macro="" textlink="">
      <xdr:nvSpPr>
        <xdr:cNvPr id="21" name="テキスト ボックス 20"/>
        <xdr:cNvSpPr/>
      </xdr:nvSpPr>
      <xdr:spPr>
        <a:xfrm>
          <a:off x="11662410" y="8749030"/>
          <a:ext cx="1463040" cy="471170"/>
        </a:xfrm>
        <a:prstGeom prst="wedgeRoundRectCallout">
          <a:avLst>
            <a:gd name="adj1" fmla="val 57341"/>
            <a:gd name="adj2" fmla="val 8369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overflow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HG丸ｺﾞｼｯｸM-PRO"/>
              <a:ea typeface="HG丸ｺﾞｼｯｸM-PRO"/>
            </a:rPr>
            <a:t>緊急修繕に該当する場合は「有」を選択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45720</xdr:colOff>
      <xdr:row>8</xdr:row>
      <xdr:rowOff>0</xdr:rowOff>
    </xdr:from>
    <xdr:to xmlns:xdr="http://schemas.openxmlformats.org/drawingml/2006/spreadsheetDrawing">
      <xdr:col>4</xdr:col>
      <xdr:colOff>441960</xdr:colOff>
      <xdr:row>8</xdr:row>
      <xdr:rowOff>0</xdr:rowOff>
    </xdr:to>
    <xdr:sp macro="" textlink="">
      <xdr:nvSpPr>
        <xdr:cNvPr id="109181" name="Line 1"/>
        <xdr:cNvSpPr>
          <a:spLocks noChangeShapeType="1"/>
        </xdr:cNvSpPr>
      </xdr:nvSpPr>
      <xdr:spPr>
        <a:xfrm>
          <a:off x="1489075" y="2360295"/>
          <a:ext cx="30499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45720</xdr:colOff>
      <xdr:row>44</xdr:row>
      <xdr:rowOff>0</xdr:rowOff>
    </xdr:from>
    <xdr:to xmlns:xdr="http://schemas.openxmlformats.org/drawingml/2006/spreadsheetDrawing">
      <xdr:col>4</xdr:col>
      <xdr:colOff>441960</xdr:colOff>
      <xdr:row>44</xdr:row>
      <xdr:rowOff>0</xdr:rowOff>
    </xdr:to>
    <xdr:sp macro="" textlink="">
      <xdr:nvSpPr>
        <xdr:cNvPr id="109182" name="Line 2"/>
        <xdr:cNvSpPr>
          <a:spLocks noChangeShapeType="1"/>
        </xdr:cNvSpPr>
      </xdr:nvSpPr>
      <xdr:spPr>
        <a:xfrm>
          <a:off x="1489075" y="11868150"/>
          <a:ext cx="30499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45720</xdr:colOff>
      <xdr:row>80</xdr:row>
      <xdr:rowOff>0</xdr:rowOff>
    </xdr:from>
    <xdr:to xmlns:xdr="http://schemas.openxmlformats.org/drawingml/2006/spreadsheetDrawing">
      <xdr:col>4</xdr:col>
      <xdr:colOff>441960</xdr:colOff>
      <xdr:row>80</xdr:row>
      <xdr:rowOff>0</xdr:rowOff>
    </xdr:to>
    <xdr:sp macro="" textlink="">
      <xdr:nvSpPr>
        <xdr:cNvPr id="109183" name="Line 3"/>
        <xdr:cNvSpPr>
          <a:spLocks noChangeShapeType="1"/>
        </xdr:cNvSpPr>
      </xdr:nvSpPr>
      <xdr:spPr>
        <a:xfrm>
          <a:off x="1489075" y="21376005"/>
          <a:ext cx="30499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45720</xdr:colOff>
      <xdr:row>116</xdr:row>
      <xdr:rowOff>0</xdr:rowOff>
    </xdr:from>
    <xdr:to xmlns:xdr="http://schemas.openxmlformats.org/drawingml/2006/spreadsheetDrawing">
      <xdr:col>4</xdr:col>
      <xdr:colOff>441960</xdr:colOff>
      <xdr:row>116</xdr:row>
      <xdr:rowOff>0</xdr:rowOff>
    </xdr:to>
    <xdr:sp macro="" textlink="">
      <xdr:nvSpPr>
        <xdr:cNvPr id="109184" name="Line 4"/>
        <xdr:cNvSpPr>
          <a:spLocks noChangeShapeType="1"/>
        </xdr:cNvSpPr>
      </xdr:nvSpPr>
      <xdr:spPr>
        <a:xfrm>
          <a:off x="1489075" y="30883860"/>
          <a:ext cx="30499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 w="med" len="med"/>
          <a:tailEnd type="arrow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 w="med" len="med"/>
          <a:tailEnd type="arrow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Z54"/>
  <sheetViews>
    <sheetView tabSelected="1" view="pageBreakPreview" zoomScaleSheetLayoutView="100" workbookViewId="0">
      <selection activeCell="O16" sqref="O16:Q16"/>
    </sheetView>
  </sheetViews>
  <sheetFormatPr defaultRowHeight="13"/>
  <cols>
    <col min="1" max="1" width="2.6640625" style="1" customWidth="1"/>
    <col min="2" max="2" width="1.6640625" style="1" customWidth="1"/>
    <col min="3" max="3" width="9.21875" style="1" customWidth="1"/>
    <col min="4" max="4" width="4.88671875" style="1" customWidth="1"/>
    <col min="5" max="5" width="3.88671875" style="1" customWidth="1"/>
    <col min="6" max="6" width="15.109375" style="1" customWidth="1"/>
    <col min="7" max="7" width="6.21875" style="1" customWidth="1"/>
    <col min="8" max="8" width="1.6640625" style="1" customWidth="1"/>
    <col min="9" max="9" width="4.109375" style="1" customWidth="1"/>
    <col min="10" max="10" width="4.44140625" style="1" customWidth="1"/>
    <col min="11" max="20" width="4.33203125" style="1" customWidth="1"/>
    <col min="21" max="21" width="9.88671875" style="2" hidden="1" customWidth="1"/>
    <col min="22" max="22" width="10.33203125" style="2" hidden="1" customWidth="1"/>
    <col min="23" max="25" width="9.109375" style="2" hidden="1" customWidth="1"/>
    <col min="26" max="26" width="8.88671875" style="2" customWidth="1"/>
    <col min="27" max="16384" width="8.88671875" style="1" customWidth="1"/>
  </cols>
  <sheetData>
    <row r="1" spans="1:20">
      <c r="A1" s="3"/>
      <c r="B1" s="20"/>
      <c r="C1" s="20"/>
      <c r="D1" s="20"/>
      <c r="E1" s="20"/>
      <c r="F1" s="68" t="s">
        <v>118</v>
      </c>
      <c r="G1" s="68"/>
      <c r="H1" s="68"/>
      <c r="I1" s="68"/>
      <c r="J1" s="124"/>
      <c r="K1" s="110" t="s">
        <v>58</v>
      </c>
      <c r="L1" s="115"/>
      <c r="M1" s="110" t="s">
        <v>40</v>
      </c>
      <c r="N1" s="115"/>
      <c r="O1" s="110" t="s">
        <v>42</v>
      </c>
      <c r="P1" s="115"/>
      <c r="Q1" s="110" t="s">
        <v>59</v>
      </c>
      <c r="R1" s="115"/>
      <c r="S1" s="110" t="s">
        <v>60</v>
      </c>
      <c r="T1" s="115"/>
    </row>
    <row r="2" spans="1:20" ht="20.5">
      <c r="A2" s="4" t="s">
        <v>15</v>
      </c>
      <c r="B2" s="21"/>
      <c r="C2" s="21"/>
      <c r="D2" s="21"/>
      <c r="E2" s="21"/>
      <c r="F2" s="21"/>
      <c r="J2" s="125"/>
      <c r="K2" s="136"/>
      <c r="L2" s="62"/>
      <c r="M2" s="168"/>
      <c r="N2" s="181"/>
      <c r="O2" s="168"/>
      <c r="P2" s="181"/>
      <c r="Q2" s="168"/>
      <c r="R2" s="181"/>
      <c r="S2" s="168"/>
      <c r="T2" s="181"/>
    </row>
    <row r="3" spans="1:20">
      <c r="A3" s="5"/>
      <c r="J3" s="125"/>
      <c r="K3" s="137"/>
      <c r="L3" s="63"/>
      <c r="M3" s="169"/>
      <c r="N3" s="182"/>
      <c r="O3" s="169"/>
      <c r="P3" s="182"/>
      <c r="Q3" s="169"/>
      <c r="R3" s="182"/>
      <c r="S3" s="169"/>
      <c r="T3" s="182"/>
    </row>
    <row r="4" spans="1:20">
      <c r="A4" s="5"/>
      <c r="C4" s="1" t="s">
        <v>18</v>
      </c>
      <c r="D4" s="1" t="s">
        <v>61</v>
      </c>
      <c r="J4" s="125"/>
      <c r="K4" s="138"/>
      <c r="L4" s="56"/>
      <c r="M4" s="170"/>
      <c r="N4" s="183"/>
      <c r="O4" s="170"/>
      <c r="P4" s="183"/>
      <c r="Q4" s="170"/>
      <c r="R4" s="183"/>
      <c r="S4" s="170"/>
      <c r="T4" s="183"/>
    </row>
    <row r="5" spans="1:20" ht="14.25" customHeight="1">
      <c r="A5" s="5"/>
      <c r="N5" s="184"/>
      <c r="O5" s="189" t="s">
        <v>62</v>
      </c>
      <c r="P5" s="189"/>
      <c r="Q5" s="189"/>
      <c r="R5" s="189"/>
      <c r="S5" s="189"/>
      <c r="T5" s="226"/>
    </row>
    <row r="6" spans="1:20">
      <c r="A6" s="5"/>
      <c r="C6" s="1" t="s">
        <v>11</v>
      </c>
      <c r="M6" s="171"/>
      <c r="N6" s="171"/>
      <c r="O6" s="171"/>
      <c r="P6" s="171"/>
      <c r="Q6" s="171"/>
      <c r="R6" s="171"/>
      <c r="S6" s="171"/>
      <c r="T6" s="125"/>
    </row>
    <row r="7" spans="1:20" ht="7.5" customHeight="1">
      <c r="A7" s="5"/>
      <c r="M7" s="171"/>
      <c r="N7" s="171"/>
      <c r="O7" s="171"/>
      <c r="P7" s="171"/>
      <c r="Q7" s="171"/>
      <c r="R7" s="171"/>
      <c r="S7" s="171"/>
      <c r="T7" s="125"/>
    </row>
    <row r="8" spans="1:20" ht="13.75">
      <c r="A8" s="5"/>
      <c r="B8" s="22" t="s">
        <v>31</v>
      </c>
      <c r="C8" s="39"/>
      <c r="D8" s="48"/>
      <c r="K8" s="139" t="s">
        <v>63</v>
      </c>
      <c r="L8" s="139"/>
      <c r="M8" s="172"/>
      <c r="N8" s="172"/>
      <c r="O8" s="172"/>
      <c r="P8" s="172"/>
      <c r="Q8" s="172"/>
      <c r="R8" s="172"/>
      <c r="S8" s="172"/>
      <c r="T8" s="227"/>
    </row>
    <row r="9" spans="1:20" ht="7.5" customHeight="1">
      <c r="A9" s="5"/>
      <c r="B9" s="23"/>
      <c r="C9" s="40"/>
      <c r="D9" s="40"/>
      <c r="E9" s="51"/>
      <c r="F9" s="40"/>
      <c r="G9" s="40"/>
      <c r="H9" s="104"/>
      <c r="K9" s="140"/>
      <c r="L9" s="140"/>
      <c r="M9" s="173"/>
      <c r="N9" s="173"/>
      <c r="O9" s="173"/>
      <c r="P9" s="173"/>
      <c r="Q9" s="173"/>
      <c r="R9" s="173"/>
      <c r="S9" s="173"/>
      <c r="T9" s="228"/>
    </row>
    <row r="10" spans="1:20">
      <c r="A10" s="5"/>
      <c r="B10" s="24"/>
      <c r="C10" s="41" t="s">
        <v>64</v>
      </c>
      <c r="D10" s="41"/>
      <c r="E10" s="41"/>
      <c r="F10" s="41"/>
      <c r="G10" s="90" t="s">
        <v>39</v>
      </c>
      <c r="H10" s="105"/>
      <c r="T10" s="125"/>
    </row>
    <row r="11" spans="1:20" ht="7.5" customHeight="1">
      <c r="A11" s="5"/>
      <c r="B11" s="25"/>
      <c r="C11" s="42"/>
      <c r="D11" s="42"/>
      <c r="E11" s="42"/>
      <c r="F11" s="42"/>
      <c r="G11" s="89"/>
      <c r="H11" s="106"/>
      <c r="T11" s="125"/>
    </row>
    <row r="12" spans="1:20" ht="9" customHeight="1">
      <c r="A12" s="5"/>
      <c r="G12" s="41"/>
      <c r="H12" s="41"/>
      <c r="I12" s="41"/>
      <c r="T12" s="125"/>
    </row>
    <row r="13" spans="1:20" ht="23.25" customHeight="1">
      <c r="A13" s="6" t="s">
        <v>46</v>
      </c>
      <c r="B13" s="26"/>
      <c r="C13" s="43"/>
      <c r="D13" s="49"/>
      <c r="E13" s="52"/>
      <c r="F13" s="52"/>
      <c r="G13" s="52"/>
      <c r="H13" s="52"/>
      <c r="I13" s="111"/>
      <c r="J13" s="126" t="s">
        <v>65</v>
      </c>
      <c r="K13" s="141"/>
      <c r="L13" s="160"/>
      <c r="M13" s="174"/>
      <c r="N13" s="185"/>
      <c r="O13" s="185"/>
      <c r="P13" s="185"/>
      <c r="Q13" s="185"/>
      <c r="R13" s="185"/>
      <c r="S13" s="185"/>
      <c r="T13" s="229"/>
    </row>
    <row r="14" spans="1:20" ht="17.25" customHeight="1">
      <c r="A14" s="7" t="s">
        <v>48</v>
      </c>
      <c r="B14" s="27"/>
      <c r="C14" s="44"/>
      <c r="D14" s="50" t="s">
        <v>66</v>
      </c>
      <c r="E14" s="53"/>
      <c r="F14" s="69"/>
      <c r="G14" s="69"/>
      <c r="H14" s="69"/>
      <c r="I14" s="69"/>
      <c r="J14" s="69"/>
      <c r="K14" s="69"/>
      <c r="L14" s="161"/>
      <c r="M14" s="175" t="s">
        <v>67</v>
      </c>
      <c r="N14" s="186"/>
      <c r="O14" s="190" t="s">
        <v>62</v>
      </c>
      <c r="P14" s="198"/>
      <c r="Q14" s="198"/>
      <c r="R14" s="198"/>
      <c r="S14" s="198"/>
      <c r="T14" s="230"/>
    </row>
    <row r="15" spans="1:20" ht="15" customHeight="1">
      <c r="A15" s="8" t="s">
        <v>68</v>
      </c>
      <c r="B15" s="28"/>
      <c r="C15" s="28"/>
      <c r="D15" s="28"/>
      <c r="E15" s="54"/>
      <c r="F15" s="70" t="s">
        <v>34</v>
      </c>
      <c r="G15" s="70" t="s">
        <v>69</v>
      </c>
      <c r="H15" s="107" t="s">
        <v>2</v>
      </c>
      <c r="I15" s="54"/>
      <c r="J15" s="107" t="s">
        <v>38</v>
      </c>
      <c r="K15" s="28"/>
      <c r="L15" s="107" t="s">
        <v>70</v>
      </c>
      <c r="M15" s="28"/>
      <c r="N15" s="28"/>
      <c r="O15" s="191" t="s">
        <v>71</v>
      </c>
      <c r="P15" s="199"/>
      <c r="Q15" s="206"/>
      <c r="R15" s="28" t="s">
        <v>72</v>
      </c>
      <c r="S15" s="28"/>
      <c r="T15" s="231"/>
    </row>
    <row r="16" spans="1:20" ht="18" customHeight="1">
      <c r="A16" s="9"/>
      <c r="B16" s="29"/>
      <c r="C16" s="29"/>
      <c r="D16" s="29"/>
      <c r="E16" s="55"/>
      <c r="F16" s="71"/>
      <c r="G16" s="91"/>
      <c r="H16" s="108"/>
      <c r="I16" s="112"/>
      <c r="J16" s="127"/>
      <c r="K16" s="142"/>
      <c r="L16" s="162" t="str">
        <f t="shared" ref="L16:L23" si="0">IF(G16="","",ROUNDDOWN(G16*J16,0))</f>
        <v/>
      </c>
      <c r="M16" s="176"/>
      <c r="N16" s="187"/>
      <c r="O16" s="192"/>
      <c r="P16" s="200"/>
      <c r="Q16" s="207"/>
      <c r="R16" s="213"/>
      <c r="S16" s="213"/>
      <c r="T16" s="232"/>
    </row>
    <row r="17" spans="1:20" ht="18" customHeight="1">
      <c r="A17" s="9"/>
      <c r="B17" s="29"/>
      <c r="C17" s="29"/>
      <c r="D17" s="29"/>
      <c r="E17" s="55"/>
      <c r="F17" s="71"/>
      <c r="G17" s="91"/>
      <c r="H17" s="108"/>
      <c r="I17" s="112"/>
      <c r="J17" s="127"/>
      <c r="K17" s="142"/>
      <c r="L17" s="162" t="str">
        <f t="shared" si="0"/>
        <v/>
      </c>
      <c r="M17" s="176"/>
      <c r="N17" s="187"/>
      <c r="O17" s="193"/>
      <c r="P17" s="201"/>
      <c r="Q17" s="208"/>
      <c r="R17" s="213"/>
      <c r="S17" s="213"/>
      <c r="T17" s="232"/>
    </row>
    <row r="18" spans="1:20" ht="18" customHeight="1">
      <c r="A18" s="9"/>
      <c r="B18" s="29"/>
      <c r="C18" s="29"/>
      <c r="D18" s="29"/>
      <c r="E18" s="55"/>
      <c r="F18" s="72"/>
      <c r="G18" s="92"/>
      <c r="H18" s="108"/>
      <c r="I18" s="112"/>
      <c r="J18" s="128"/>
      <c r="K18" s="143"/>
      <c r="L18" s="162" t="str">
        <f t="shared" si="0"/>
        <v/>
      </c>
      <c r="M18" s="176"/>
      <c r="N18" s="187"/>
      <c r="O18" s="193"/>
      <c r="P18" s="201"/>
      <c r="Q18" s="208"/>
      <c r="R18" s="213"/>
      <c r="S18" s="213"/>
      <c r="T18" s="232"/>
    </row>
    <row r="19" spans="1:20" ht="18" customHeight="1">
      <c r="A19" s="9"/>
      <c r="B19" s="29"/>
      <c r="C19" s="29"/>
      <c r="D19" s="29"/>
      <c r="E19" s="55"/>
      <c r="F19" s="72"/>
      <c r="G19" s="92"/>
      <c r="H19" s="108"/>
      <c r="I19" s="112"/>
      <c r="J19" s="128"/>
      <c r="K19" s="143"/>
      <c r="L19" s="162" t="str">
        <f t="shared" si="0"/>
        <v/>
      </c>
      <c r="M19" s="176"/>
      <c r="N19" s="187"/>
      <c r="O19" s="193"/>
      <c r="P19" s="201"/>
      <c r="Q19" s="208"/>
      <c r="R19" s="213"/>
      <c r="S19" s="213"/>
      <c r="T19" s="232"/>
    </row>
    <row r="20" spans="1:20" ht="18" customHeight="1">
      <c r="A20" s="9"/>
      <c r="B20" s="29"/>
      <c r="C20" s="29"/>
      <c r="D20" s="29"/>
      <c r="E20" s="55"/>
      <c r="F20" s="72"/>
      <c r="G20" s="93"/>
      <c r="H20" s="108"/>
      <c r="I20" s="112"/>
      <c r="J20" s="129"/>
      <c r="K20" s="144"/>
      <c r="L20" s="162" t="str">
        <f t="shared" si="0"/>
        <v/>
      </c>
      <c r="M20" s="176"/>
      <c r="N20" s="187"/>
      <c r="O20" s="193"/>
      <c r="P20" s="201"/>
      <c r="Q20" s="208"/>
      <c r="R20" s="213"/>
      <c r="S20" s="213"/>
      <c r="T20" s="232"/>
    </row>
    <row r="21" spans="1:20" ht="18" customHeight="1">
      <c r="A21" s="9"/>
      <c r="B21" s="29"/>
      <c r="C21" s="29"/>
      <c r="D21" s="29"/>
      <c r="E21" s="55"/>
      <c r="F21" s="72"/>
      <c r="G21" s="93"/>
      <c r="H21" s="108"/>
      <c r="I21" s="112"/>
      <c r="J21" s="129"/>
      <c r="K21" s="144"/>
      <c r="L21" s="162" t="str">
        <f t="shared" si="0"/>
        <v/>
      </c>
      <c r="M21" s="176"/>
      <c r="N21" s="187"/>
      <c r="O21" s="193"/>
      <c r="P21" s="201"/>
      <c r="Q21" s="208"/>
      <c r="R21" s="213"/>
      <c r="S21" s="213"/>
      <c r="T21" s="232"/>
    </row>
    <row r="22" spans="1:20" ht="18" customHeight="1">
      <c r="A22" s="9"/>
      <c r="B22" s="29"/>
      <c r="C22" s="29"/>
      <c r="D22" s="29"/>
      <c r="E22" s="55"/>
      <c r="F22" s="72"/>
      <c r="G22" s="93"/>
      <c r="H22" s="108"/>
      <c r="I22" s="112"/>
      <c r="J22" s="129"/>
      <c r="K22" s="144"/>
      <c r="L22" s="162" t="str">
        <f t="shared" si="0"/>
        <v/>
      </c>
      <c r="M22" s="176"/>
      <c r="N22" s="187"/>
      <c r="O22" s="193"/>
      <c r="P22" s="201"/>
      <c r="Q22" s="208"/>
      <c r="R22" s="213"/>
      <c r="S22" s="213"/>
      <c r="T22" s="232"/>
    </row>
    <row r="23" spans="1:20" ht="18" customHeight="1">
      <c r="A23" s="9"/>
      <c r="B23" s="29"/>
      <c r="C23" s="29"/>
      <c r="D23" s="29"/>
      <c r="E23" s="55"/>
      <c r="F23" s="72"/>
      <c r="G23" s="93"/>
      <c r="H23" s="108"/>
      <c r="I23" s="112"/>
      <c r="J23" s="129"/>
      <c r="K23" s="144"/>
      <c r="L23" s="163" t="str">
        <f t="shared" si="0"/>
        <v/>
      </c>
      <c r="M23" s="177"/>
      <c r="N23" s="188"/>
      <c r="O23" s="194"/>
      <c r="P23" s="202"/>
      <c r="Q23" s="209"/>
      <c r="R23" s="214"/>
      <c r="S23" s="214"/>
      <c r="T23" s="233"/>
    </row>
    <row r="24" spans="1:20" ht="18" customHeight="1">
      <c r="A24" s="10" t="s">
        <v>73</v>
      </c>
      <c r="B24" s="30"/>
      <c r="C24" s="30"/>
      <c r="D24" s="30"/>
      <c r="E24" s="56" t="s">
        <v>74</v>
      </c>
      <c r="F24" s="73" t="s">
        <v>75</v>
      </c>
      <c r="G24" s="94"/>
      <c r="H24" s="94"/>
      <c r="I24" s="113"/>
      <c r="J24" s="130"/>
      <c r="K24" s="145"/>
      <c r="L24" s="164">
        <f>SUM(L16:N23)</f>
        <v>0</v>
      </c>
      <c r="M24" s="178"/>
      <c r="N24" s="178"/>
      <c r="O24" s="195"/>
      <c r="P24" s="203"/>
      <c r="Q24" s="210"/>
      <c r="R24" s="215"/>
      <c r="S24" s="215"/>
      <c r="T24" s="234"/>
    </row>
    <row r="25" spans="1:20" ht="18" customHeight="1">
      <c r="A25" s="11" t="s">
        <v>76</v>
      </c>
      <c r="B25" s="31"/>
      <c r="C25" s="31"/>
      <c r="D25" s="31"/>
      <c r="E25" s="57"/>
      <c r="F25" s="72"/>
      <c r="G25" s="93"/>
      <c r="H25" s="108" t="s">
        <v>77</v>
      </c>
      <c r="I25" s="112"/>
      <c r="J25" s="131"/>
      <c r="K25" s="146"/>
      <c r="L25" s="165" t="str">
        <f t="shared" ref="L25:L30" si="1">IF(G25="","",ROUNDDOWN(G25*J25,0))</f>
        <v/>
      </c>
      <c r="M25" s="179"/>
      <c r="N25" s="179"/>
      <c r="O25" s="196"/>
      <c r="P25" s="204"/>
      <c r="Q25" s="211"/>
      <c r="R25" s="213"/>
      <c r="S25" s="213"/>
      <c r="T25" s="232"/>
    </row>
    <row r="26" spans="1:20" ht="18" customHeight="1">
      <c r="A26" s="11" t="s">
        <v>78</v>
      </c>
      <c r="B26" s="31"/>
      <c r="C26" s="31"/>
      <c r="D26" s="31"/>
      <c r="E26" s="57"/>
      <c r="F26" s="72"/>
      <c r="G26" s="93"/>
      <c r="H26" s="108" t="s">
        <v>79</v>
      </c>
      <c r="I26" s="112"/>
      <c r="J26" s="131"/>
      <c r="K26" s="146"/>
      <c r="L26" s="165" t="str">
        <f t="shared" si="1"/>
        <v/>
      </c>
      <c r="M26" s="179"/>
      <c r="N26" s="179"/>
      <c r="O26" s="193"/>
      <c r="P26" s="201"/>
      <c r="Q26" s="208"/>
      <c r="R26" s="213"/>
      <c r="S26" s="213"/>
      <c r="T26" s="232"/>
    </row>
    <row r="27" spans="1:20" ht="18" customHeight="1">
      <c r="A27" s="11" t="s">
        <v>80</v>
      </c>
      <c r="B27" s="31"/>
      <c r="C27" s="31"/>
      <c r="D27" s="31"/>
      <c r="E27" s="57"/>
      <c r="F27" s="72"/>
      <c r="G27" s="93"/>
      <c r="H27" s="108" t="s">
        <v>41</v>
      </c>
      <c r="I27" s="112"/>
      <c r="J27" s="132">
        <v>28900</v>
      </c>
      <c r="K27" s="147"/>
      <c r="L27" s="162" t="str">
        <f t="shared" si="1"/>
        <v/>
      </c>
      <c r="M27" s="176"/>
      <c r="N27" s="176"/>
      <c r="O27" s="193"/>
      <c r="P27" s="201"/>
      <c r="Q27" s="208"/>
      <c r="R27" s="213"/>
      <c r="S27" s="213"/>
      <c r="T27" s="232"/>
    </row>
    <row r="28" spans="1:20" ht="18" customHeight="1">
      <c r="A28" s="11" t="s">
        <v>81</v>
      </c>
      <c r="B28" s="31"/>
      <c r="C28" s="31"/>
      <c r="D28" s="31"/>
      <c r="E28" s="57"/>
      <c r="F28" s="72"/>
      <c r="G28" s="93"/>
      <c r="H28" s="108" t="s">
        <v>82</v>
      </c>
      <c r="I28" s="112"/>
      <c r="J28" s="133">
        <v>4960</v>
      </c>
      <c r="K28" s="148"/>
      <c r="L28" s="162" t="str">
        <f t="shared" si="1"/>
        <v/>
      </c>
      <c r="M28" s="176"/>
      <c r="N28" s="176"/>
      <c r="O28" s="193"/>
      <c r="P28" s="201"/>
      <c r="Q28" s="208"/>
      <c r="R28" s="213"/>
      <c r="S28" s="213"/>
      <c r="T28" s="232"/>
    </row>
    <row r="29" spans="1:20" ht="18" customHeight="1">
      <c r="A29" s="9"/>
      <c r="B29" s="29"/>
      <c r="C29" s="29"/>
      <c r="D29" s="29"/>
      <c r="E29" s="55"/>
      <c r="F29" s="72"/>
      <c r="G29" s="93"/>
      <c r="H29" s="109"/>
      <c r="I29" s="114"/>
      <c r="J29" s="131"/>
      <c r="K29" s="146"/>
      <c r="L29" s="162" t="str">
        <f t="shared" si="1"/>
        <v/>
      </c>
      <c r="M29" s="176"/>
      <c r="N29" s="176"/>
      <c r="O29" s="193"/>
      <c r="P29" s="201"/>
      <c r="Q29" s="208"/>
      <c r="R29" s="213"/>
      <c r="S29" s="213"/>
      <c r="T29" s="232"/>
    </row>
    <row r="30" spans="1:20" ht="18" customHeight="1">
      <c r="A30" s="9"/>
      <c r="B30" s="29"/>
      <c r="C30" s="29"/>
      <c r="D30" s="29"/>
      <c r="E30" s="55"/>
      <c r="F30" s="72"/>
      <c r="G30" s="93"/>
      <c r="H30" s="109"/>
      <c r="I30" s="114"/>
      <c r="J30" s="131"/>
      <c r="K30" s="146"/>
      <c r="L30" s="166" t="str">
        <f t="shared" si="1"/>
        <v/>
      </c>
      <c r="M30" s="180"/>
      <c r="N30" s="180"/>
      <c r="O30" s="194"/>
      <c r="P30" s="202"/>
      <c r="Q30" s="209"/>
      <c r="R30" s="213"/>
      <c r="S30" s="213"/>
      <c r="T30" s="232"/>
    </row>
    <row r="31" spans="1:20" ht="18" customHeight="1">
      <c r="A31" s="11" t="s">
        <v>83</v>
      </c>
      <c r="B31" s="31"/>
      <c r="C31" s="31"/>
      <c r="D31" s="31"/>
      <c r="E31" s="58" t="s">
        <v>84</v>
      </c>
      <c r="F31" s="74"/>
      <c r="G31" s="31"/>
      <c r="H31" s="31"/>
      <c r="I31" s="31"/>
      <c r="J31" s="31"/>
      <c r="K31" s="149"/>
      <c r="L31" s="164">
        <f>SUM(L25:N30)</f>
        <v>0</v>
      </c>
      <c r="M31" s="178"/>
      <c r="N31" s="178"/>
      <c r="O31" s="195"/>
      <c r="P31" s="203"/>
      <c r="Q31" s="210"/>
      <c r="R31" s="213"/>
      <c r="S31" s="213"/>
      <c r="T31" s="232"/>
    </row>
    <row r="32" spans="1:20" ht="18" customHeight="1">
      <c r="A32" s="11" t="s">
        <v>85</v>
      </c>
      <c r="B32" s="31"/>
      <c r="C32" s="31"/>
      <c r="D32" s="31"/>
      <c r="E32" s="58" t="s">
        <v>86</v>
      </c>
      <c r="F32" s="73" t="s">
        <v>75</v>
      </c>
      <c r="G32" s="94"/>
      <c r="H32" s="94"/>
      <c r="I32" s="94"/>
      <c r="J32" s="134" t="s">
        <v>88</v>
      </c>
      <c r="K32" s="150"/>
      <c r="L32" s="164">
        <f>+L24+L31</f>
        <v>0</v>
      </c>
      <c r="M32" s="178"/>
      <c r="N32" s="178"/>
      <c r="O32" s="195"/>
      <c r="P32" s="203"/>
      <c r="Q32" s="210"/>
      <c r="R32" s="213"/>
      <c r="S32" s="213"/>
      <c r="T32" s="232"/>
    </row>
    <row r="33" spans="1:25" ht="18" customHeight="1">
      <c r="A33" s="12" t="s">
        <v>89</v>
      </c>
      <c r="B33" s="32" t="s">
        <v>76</v>
      </c>
      <c r="C33" s="45"/>
      <c r="D33" s="45"/>
      <c r="E33" s="59"/>
      <c r="F33" s="75"/>
      <c r="G33" s="93"/>
      <c r="H33" s="110" t="s">
        <v>77</v>
      </c>
      <c r="I33" s="115"/>
      <c r="J33" s="135"/>
      <c r="K33" s="151"/>
      <c r="L33" s="165" t="str">
        <f>IF(G33="","",ROUNDDOWN(G33*J33,0))</f>
        <v/>
      </c>
      <c r="M33" s="179"/>
      <c r="N33" s="179"/>
      <c r="O33" s="196"/>
      <c r="P33" s="204"/>
      <c r="Q33" s="211"/>
      <c r="R33" s="215"/>
      <c r="S33" s="215"/>
      <c r="T33" s="234"/>
    </row>
    <row r="34" spans="1:25" ht="18" customHeight="1">
      <c r="A34" s="13"/>
      <c r="B34" s="32" t="s">
        <v>90</v>
      </c>
      <c r="C34" s="45"/>
      <c r="D34" s="45"/>
      <c r="E34" s="59"/>
      <c r="F34" s="76"/>
      <c r="G34" s="93"/>
      <c r="H34" s="110" t="s">
        <v>79</v>
      </c>
      <c r="I34" s="115"/>
      <c r="J34" s="135"/>
      <c r="K34" s="151"/>
      <c r="L34" s="162" t="str">
        <f>IF(G34="","",ROUNDDOWN(G34*J34,0))</f>
        <v/>
      </c>
      <c r="M34" s="176"/>
      <c r="N34" s="176"/>
      <c r="O34" s="193"/>
      <c r="P34" s="201"/>
      <c r="Q34" s="208"/>
      <c r="R34" s="213"/>
      <c r="S34" s="213"/>
      <c r="T34" s="232"/>
    </row>
    <row r="35" spans="1:25" ht="18" customHeight="1">
      <c r="A35" s="13"/>
      <c r="B35" s="32" t="s">
        <v>92</v>
      </c>
      <c r="C35" s="45"/>
      <c r="D35" s="45"/>
      <c r="E35" s="59"/>
      <c r="F35" s="75"/>
      <c r="G35" s="93"/>
      <c r="H35" s="110" t="s">
        <v>77</v>
      </c>
      <c r="I35" s="115"/>
      <c r="J35" s="135"/>
      <c r="K35" s="151"/>
      <c r="L35" s="162" t="str">
        <f>IF(G35="","",ROUNDDOWN(G35*J35,0))</f>
        <v/>
      </c>
      <c r="M35" s="176"/>
      <c r="N35" s="176"/>
      <c r="O35" s="193"/>
      <c r="P35" s="201"/>
      <c r="Q35" s="208"/>
      <c r="R35" s="213"/>
      <c r="S35" s="213"/>
      <c r="T35" s="232"/>
    </row>
    <row r="36" spans="1:25" ht="18" customHeight="1">
      <c r="A36" s="13"/>
      <c r="B36" s="33"/>
      <c r="C36" s="46"/>
      <c r="D36" s="46"/>
      <c r="E36" s="60"/>
      <c r="F36" s="75"/>
      <c r="G36" s="93"/>
      <c r="H36" s="110"/>
      <c r="I36" s="115"/>
      <c r="J36" s="135"/>
      <c r="K36" s="151"/>
      <c r="L36" s="166" t="str">
        <f>IF(G36="","",ROUNDDOWN(G36*J36,0))</f>
        <v/>
      </c>
      <c r="M36" s="180"/>
      <c r="N36" s="180"/>
      <c r="O36" s="194"/>
      <c r="P36" s="202"/>
      <c r="Q36" s="209"/>
      <c r="R36" s="213"/>
      <c r="S36" s="213"/>
      <c r="T36" s="232"/>
    </row>
    <row r="37" spans="1:25" ht="18" customHeight="1">
      <c r="A37" s="14"/>
      <c r="B37" s="34" t="s">
        <v>93</v>
      </c>
      <c r="C37" s="47"/>
      <c r="D37" s="47"/>
      <c r="E37" s="58" t="s">
        <v>53</v>
      </c>
      <c r="F37" s="77"/>
      <c r="G37" s="95"/>
      <c r="H37" s="95"/>
      <c r="I37" s="95"/>
      <c r="J37" s="95"/>
      <c r="K37" s="152"/>
      <c r="L37" s="164">
        <f>SUM(L33:N36)</f>
        <v>0</v>
      </c>
      <c r="M37" s="178"/>
      <c r="N37" s="178"/>
      <c r="O37" s="195"/>
      <c r="P37" s="203"/>
      <c r="Q37" s="210"/>
      <c r="R37" s="213"/>
      <c r="S37" s="213"/>
      <c r="T37" s="232"/>
    </row>
    <row r="38" spans="1:25" ht="18" customHeight="1">
      <c r="A38" s="15" t="s">
        <v>85</v>
      </c>
      <c r="B38" s="35"/>
      <c r="C38" s="35"/>
      <c r="D38" s="35"/>
      <c r="E38" s="61" t="s">
        <v>94</v>
      </c>
      <c r="F38" s="78" t="s">
        <v>95</v>
      </c>
      <c r="G38" s="96"/>
      <c r="H38" s="96"/>
      <c r="I38" s="96"/>
      <c r="J38" s="96"/>
      <c r="K38" s="153"/>
      <c r="L38" s="164">
        <f>L32+L37</f>
        <v>0</v>
      </c>
      <c r="M38" s="178"/>
      <c r="N38" s="178"/>
      <c r="O38" s="195"/>
      <c r="P38" s="203"/>
      <c r="Q38" s="210"/>
      <c r="R38" s="216"/>
      <c r="S38" s="216"/>
      <c r="T38" s="235"/>
      <c r="X38" s="2" t="s">
        <v>125</v>
      </c>
    </row>
    <row r="39" spans="1:25" ht="18" customHeight="1">
      <c r="A39" s="16" t="s">
        <v>96</v>
      </c>
      <c r="B39" s="36"/>
      <c r="C39" s="36"/>
      <c r="D39" s="36"/>
      <c r="E39" s="56" t="s">
        <v>97</v>
      </c>
      <c r="F39" s="79"/>
      <c r="G39" s="36" t="s">
        <v>39</v>
      </c>
      <c r="H39" s="36"/>
      <c r="I39" s="116"/>
      <c r="J39" s="36" t="s">
        <v>55</v>
      </c>
      <c r="K39" s="65"/>
      <c r="L39" s="166" t="str">
        <f>IF(F39="","",F39*I39)</f>
        <v/>
      </c>
      <c r="M39" s="180"/>
      <c r="N39" s="180"/>
      <c r="O39" s="196"/>
      <c r="P39" s="204"/>
      <c r="Q39" s="211"/>
      <c r="R39" s="217"/>
      <c r="S39" s="217"/>
      <c r="T39" s="236"/>
      <c r="X39" s="2" t="s">
        <v>126</v>
      </c>
    </row>
    <row r="40" spans="1:25" ht="18" customHeight="1">
      <c r="A40" s="10" t="s">
        <v>33</v>
      </c>
      <c r="B40" s="30"/>
      <c r="C40" s="30"/>
      <c r="D40" s="30"/>
      <c r="E40" s="56" t="s">
        <v>98</v>
      </c>
      <c r="F40" s="80">
        <v>5000</v>
      </c>
      <c r="G40" s="31" t="s">
        <v>39</v>
      </c>
      <c r="H40" s="31"/>
      <c r="I40" s="116"/>
      <c r="J40" s="31" t="s">
        <v>55</v>
      </c>
      <c r="K40" s="57"/>
      <c r="L40" s="162" t="str">
        <f>IF(I40="","",F40*I40)</f>
        <v/>
      </c>
      <c r="M40" s="176"/>
      <c r="N40" s="176"/>
      <c r="O40" s="193"/>
      <c r="P40" s="201"/>
      <c r="Q40" s="208"/>
      <c r="R40" s="213"/>
      <c r="S40" s="213"/>
      <c r="T40" s="232"/>
    </row>
    <row r="41" spans="1:25" ht="18" customHeight="1">
      <c r="A41" s="11" t="s">
        <v>99</v>
      </c>
      <c r="B41" s="31"/>
      <c r="C41" s="31"/>
      <c r="D41" s="31"/>
      <c r="E41" s="58" t="s">
        <v>3</v>
      </c>
      <c r="F41" s="73" t="s">
        <v>28</v>
      </c>
      <c r="G41" s="94"/>
      <c r="H41" s="94"/>
      <c r="I41" s="117"/>
      <c r="J41" s="31" t="s">
        <v>56</v>
      </c>
      <c r="K41" s="57"/>
      <c r="L41" s="162" t="str">
        <f>IF(I41="","",IF(ROUNDDOWN(L32*I41/100,0)&lt;U41,U41,ROUNDDOWN(L32*I41/100,0)))</f>
        <v/>
      </c>
      <c r="M41" s="176"/>
      <c r="N41" s="176"/>
      <c r="O41" s="193"/>
      <c r="P41" s="201"/>
      <c r="Q41" s="208"/>
      <c r="R41" s="218"/>
      <c r="S41" s="218"/>
      <c r="T41" s="237"/>
      <c r="U41" s="2">
        <v>3000</v>
      </c>
    </row>
    <row r="42" spans="1:25" ht="18" customHeight="1">
      <c r="A42" s="11" t="s">
        <v>91</v>
      </c>
      <c r="B42" s="31"/>
      <c r="C42" s="31"/>
      <c r="D42" s="31"/>
      <c r="E42" s="58" t="s">
        <v>100</v>
      </c>
      <c r="F42" s="81"/>
      <c r="G42" s="31" t="s">
        <v>39</v>
      </c>
      <c r="H42" s="31"/>
      <c r="I42" s="118"/>
      <c r="J42" s="31" t="s">
        <v>41</v>
      </c>
      <c r="K42" s="57"/>
      <c r="L42" s="162" t="str">
        <f>IF(I42="","",F42*I42)</f>
        <v/>
      </c>
      <c r="M42" s="176"/>
      <c r="N42" s="176"/>
      <c r="O42" s="193"/>
      <c r="P42" s="201"/>
      <c r="Q42" s="208"/>
      <c r="R42" s="213"/>
      <c r="S42" s="213"/>
      <c r="T42" s="232"/>
    </row>
    <row r="43" spans="1:25" ht="18" customHeight="1">
      <c r="A43" s="11" t="s">
        <v>101</v>
      </c>
      <c r="B43" s="31"/>
      <c r="C43" s="31"/>
      <c r="D43" s="31"/>
      <c r="E43" s="62" t="s">
        <v>102</v>
      </c>
      <c r="F43" s="73" t="s">
        <v>103</v>
      </c>
      <c r="G43" s="94"/>
      <c r="H43" s="94"/>
      <c r="I43" s="119"/>
      <c r="J43" s="31" t="s">
        <v>56</v>
      </c>
      <c r="K43" s="57"/>
      <c r="L43" s="162" t="str">
        <f>IF(I43="","",IF(L37=0,0,(IF(ROUNDDOWN(L37*I43/100,0)&lt;AO43,AO43,ROUNDDOWN(L37*I43/100,0)))))</f>
        <v/>
      </c>
      <c r="M43" s="176"/>
      <c r="N43" s="176"/>
      <c r="O43" s="193"/>
      <c r="P43" s="201"/>
      <c r="Q43" s="208"/>
      <c r="R43" s="213"/>
      <c r="S43" s="213"/>
      <c r="T43" s="232"/>
      <c r="U43" s="2">
        <v>3000</v>
      </c>
    </row>
    <row r="44" spans="1:25" ht="12.75" customHeight="1">
      <c r="A44" s="17" t="s">
        <v>104</v>
      </c>
      <c r="B44" s="37"/>
      <c r="C44" s="37"/>
      <c r="D44" s="37"/>
      <c r="E44" s="62" t="s">
        <v>105</v>
      </c>
      <c r="F44" s="82" t="s">
        <v>127</v>
      </c>
      <c r="G44" s="97"/>
      <c r="H44" s="97"/>
      <c r="I44" s="97"/>
      <c r="J44" s="97"/>
      <c r="K44" s="154"/>
      <c r="L44" s="166">
        <f>ROUNDDOWN(L38*I45/100,0)</f>
        <v>0</v>
      </c>
      <c r="M44" s="180"/>
      <c r="N44" s="180"/>
      <c r="O44" s="194"/>
      <c r="P44" s="202"/>
      <c r="Q44" s="209"/>
      <c r="R44" s="219"/>
      <c r="S44" s="224"/>
      <c r="T44" s="238"/>
    </row>
    <row r="45" spans="1:25" ht="12.75" customHeight="1">
      <c r="A45" s="10"/>
      <c r="B45" s="30"/>
      <c r="C45" s="30"/>
      <c r="D45" s="30"/>
      <c r="E45" s="56"/>
      <c r="F45" s="83" t="s">
        <v>128</v>
      </c>
      <c r="G45" s="98"/>
      <c r="H45" s="98"/>
      <c r="I45" s="120">
        <f>IF(L38=0,0,IF(L38&lt;100000,"30",IF(L38&gt;=400000,"20","25")))</f>
        <v>0</v>
      </c>
      <c r="J45" s="30" t="s">
        <v>56</v>
      </c>
      <c r="K45" s="155"/>
      <c r="L45" s="165"/>
      <c r="M45" s="179"/>
      <c r="N45" s="179"/>
      <c r="O45" s="196"/>
      <c r="P45" s="204"/>
      <c r="Q45" s="211"/>
      <c r="R45" s="220"/>
      <c r="S45" s="225"/>
      <c r="T45" s="239"/>
    </row>
    <row r="46" spans="1:25" ht="18" customHeight="1">
      <c r="A46" s="11" t="s">
        <v>6</v>
      </c>
      <c r="B46" s="31"/>
      <c r="C46" s="31"/>
      <c r="D46" s="31"/>
      <c r="E46" s="58" t="s">
        <v>107</v>
      </c>
      <c r="F46" s="73" t="s">
        <v>108</v>
      </c>
      <c r="G46" s="94"/>
      <c r="H46" s="94"/>
      <c r="I46" s="121" t="s">
        <v>126</v>
      </c>
      <c r="J46" s="95"/>
      <c r="K46" s="156"/>
      <c r="L46" s="162" t="str">
        <f>IF(I46="無","",(IF(ROUNDDOWN(L32*0.15,0)&lt;U46,U46,ROUNDDOWN(L32*0.15,0))))</f>
        <v/>
      </c>
      <c r="M46" s="176"/>
      <c r="N46" s="176"/>
      <c r="O46" s="193"/>
      <c r="P46" s="201"/>
      <c r="Q46" s="208"/>
      <c r="R46" s="218"/>
      <c r="S46" s="218"/>
      <c r="T46" s="237"/>
      <c r="U46" s="2">
        <v>14450</v>
      </c>
    </row>
    <row r="47" spans="1:25" ht="18" customHeight="1">
      <c r="A47" s="11" t="s">
        <v>109</v>
      </c>
      <c r="B47" s="31"/>
      <c r="C47" s="31"/>
      <c r="D47" s="31"/>
      <c r="E47" s="63" t="s">
        <v>110</v>
      </c>
      <c r="F47" s="84">
        <v>9700</v>
      </c>
      <c r="G47" s="99" t="s">
        <v>123</v>
      </c>
      <c r="H47" s="99"/>
      <c r="I47" s="122"/>
      <c r="J47" s="31" t="s">
        <v>55</v>
      </c>
      <c r="K47" s="57"/>
      <c r="L47" s="162" t="str">
        <f>IF(I47="","",F47*I47)</f>
        <v/>
      </c>
      <c r="M47" s="176"/>
      <c r="N47" s="176"/>
      <c r="O47" s="193"/>
      <c r="P47" s="201"/>
      <c r="Q47" s="208"/>
      <c r="R47" s="213"/>
      <c r="S47" s="213"/>
      <c r="T47" s="232"/>
      <c r="V47" s="2">
        <v>10000</v>
      </c>
      <c r="W47" s="2">
        <v>0</v>
      </c>
      <c r="X47" s="2">
        <v>20</v>
      </c>
      <c r="Y47" s="243">
        <v>1.5</v>
      </c>
    </row>
    <row r="48" spans="1:25" ht="18" customHeight="1">
      <c r="A48" s="15" t="s">
        <v>111</v>
      </c>
      <c r="B48" s="35"/>
      <c r="C48" s="35"/>
      <c r="D48" s="35"/>
      <c r="E48" s="64" t="s">
        <v>112</v>
      </c>
      <c r="F48" s="85">
        <v>5000</v>
      </c>
      <c r="G48" s="100" t="s">
        <v>124</v>
      </c>
      <c r="H48" s="100"/>
      <c r="I48" s="123"/>
      <c r="J48" s="35" t="s">
        <v>22</v>
      </c>
      <c r="K48" s="66"/>
      <c r="L48" s="163" t="str">
        <f>IF(I48="","",F48*I48)</f>
        <v/>
      </c>
      <c r="M48" s="177"/>
      <c r="N48" s="177"/>
      <c r="O48" s="197"/>
      <c r="P48" s="205"/>
      <c r="Q48" s="212"/>
      <c r="R48" s="216"/>
      <c r="S48" s="216"/>
      <c r="T48" s="235"/>
      <c r="V48" s="2">
        <v>15000</v>
      </c>
      <c r="W48" s="2">
        <v>1</v>
      </c>
      <c r="X48" s="2">
        <v>25</v>
      </c>
      <c r="Y48" s="243">
        <v>5.8</v>
      </c>
    </row>
    <row r="49" spans="1:25" ht="18" customHeight="1">
      <c r="A49" s="16" t="s">
        <v>113</v>
      </c>
      <c r="B49" s="36"/>
      <c r="C49" s="36"/>
      <c r="D49" s="36"/>
      <c r="E49" s="65"/>
      <c r="F49" s="86" t="s">
        <v>114</v>
      </c>
      <c r="G49" s="101"/>
      <c r="H49" s="101"/>
      <c r="I49" s="101"/>
      <c r="J49" s="101"/>
      <c r="K49" s="157"/>
      <c r="L49" s="165">
        <f>SUM(L38:N48)</f>
        <v>0</v>
      </c>
      <c r="M49" s="179"/>
      <c r="N49" s="179"/>
      <c r="O49" s="196"/>
      <c r="P49" s="204"/>
      <c r="Q49" s="211"/>
      <c r="R49" s="217"/>
      <c r="S49" s="217"/>
      <c r="T49" s="236"/>
      <c r="V49" s="2">
        <v>20000</v>
      </c>
      <c r="W49" s="2">
        <v>2</v>
      </c>
      <c r="X49" s="2">
        <v>30</v>
      </c>
      <c r="Y49" s="243">
        <v>8</v>
      </c>
    </row>
    <row r="50" spans="1:25" ht="18" customHeight="1">
      <c r="A50" s="11" t="s">
        <v>115</v>
      </c>
      <c r="B50" s="31"/>
      <c r="C50" s="31"/>
      <c r="D50" s="31"/>
      <c r="E50" s="57"/>
      <c r="F50" s="73" t="s">
        <v>116</v>
      </c>
      <c r="G50" s="94"/>
      <c r="H50" s="94"/>
      <c r="I50" s="94"/>
      <c r="J50" s="94"/>
      <c r="K50" s="113"/>
      <c r="L50" s="166">
        <f>ROUNDDOWN(L49,-3)</f>
        <v>0</v>
      </c>
      <c r="M50" s="180"/>
      <c r="N50" s="180"/>
      <c r="O50" s="194"/>
      <c r="P50" s="202"/>
      <c r="Q50" s="209"/>
      <c r="R50" s="221"/>
      <c r="S50" s="221"/>
      <c r="T50" s="240"/>
      <c r="W50" s="2">
        <v>3</v>
      </c>
    </row>
    <row r="51" spans="1:25" ht="18" customHeight="1">
      <c r="A51" s="15" t="s">
        <v>9</v>
      </c>
      <c r="B51" s="35"/>
      <c r="C51" s="35"/>
      <c r="D51" s="35"/>
      <c r="E51" s="66"/>
      <c r="F51" s="87"/>
      <c r="G51" s="102"/>
      <c r="H51" s="102"/>
      <c r="I51" s="102"/>
      <c r="J51" s="102"/>
      <c r="K51" s="158"/>
      <c r="L51" s="166">
        <f>L50*0.1</f>
        <v>0</v>
      </c>
      <c r="M51" s="180"/>
      <c r="N51" s="180"/>
      <c r="O51" s="194"/>
      <c r="P51" s="202"/>
      <c r="Q51" s="209"/>
      <c r="R51" s="222"/>
      <c r="S51" s="222"/>
      <c r="T51" s="241"/>
      <c r="W51" s="2">
        <v>4</v>
      </c>
    </row>
    <row r="52" spans="1:25" ht="18" customHeight="1">
      <c r="A52" s="18" t="s">
        <v>117</v>
      </c>
      <c r="B52" s="38"/>
      <c r="C52" s="38"/>
      <c r="D52" s="38"/>
      <c r="E52" s="67"/>
      <c r="F52" s="88"/>
      <c r="G52" s="103"/>
      <c r="H52" s="103"/>
      <c r="I52" s="103"/>
      <c r="J52" s="103"/>
      <c r="K52" s="159"/>
      <c r="L52" s="167">
        <f>L50+L51</f>
        <v>0</v>
      </c>
      <c r="M52" s="178"/>
      <c r="N52" s="178"/>
      <c r="O52" s="195"/>
      <c r="P52" s="203"/>
      <c r="Q52" s="210"/>
      <c r="R52" s="223"/>
      <c r="S52" s="223"/>
      <c r="T52" s="242"/>
      <c r="W52" s="2">
        <v>5</v>
      </c>
    </row>
    <row r="53" spans="1:25" ht="13.75"/>
    <row r="54" spans="1: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</row>
  </sheetData>
  <sheetProtection algorithmName="SHA-512" hashValue="P2vvTpE97ZGWtXhVxKGEIYM5aS955rK4CcEvOmh51qubMz0agXAfxGVd1V0T6AFZr4rMgKrw4e+kiWkgizIK7g==" saltValue="6wkaBXMT9AVnCDPJjmDXig==" spinCount="100000" sheet="1" objects="1" scenarios="1"/>
  <mergeCells count="244">
    <mergeCell ref="F1:J1"/>
    <mergeCell ref="K1:L1"/>
    <mergeCell ref="M1:N1"/>
    <mergeCell ref="O1:P1"/>
    <mergeCell ref="Q1:R1"/>
    <mergeCell ref="S1:T1"/>
    <mergeCell ref="A2:F2"/>
    <mergeCell ref="O5:T5"/>
    <mergeCell ref="M6:Q6"/>
    <mergeCell ref="B8:D8"/>
    <mergeCell ref="A13:C13"/>
    <mergeCell ref="D13:I13"/>
    <mergeCell ref="K13:L13"/>
    <mergeCell ref="A14:C14"/>
    <mergeCell ref="D14:E14"/>
    <mergeCell ref="F14:L14"/>
    <mergeCell ref="M14:N14"/>
    <mergeCell ref="O14:T14"/>
    <mergeCell ref="A15:E15"/>
    <mergeCell ref="H15:I15"/>
    <mergeCell ref="J15:K15"/>
    <mergeCell ref="L15:N15"/>
    <mergeCell ref="O15:Q15"/>
    <mergeCell ref="R15:T15"/>
    <mergeCell ref="A16:E16"/>
    <mergeCell ref="H16:I16"/>
    <mergeCell ref="J16:K16"/>
    <mergeCell ref="L16:N16"/>
    <mergeCell ref="O16:Q16"/>
    <mergeCell ref="R16:T16"/>
    <mergeCell ref="A17:E17"/>
    <mergeCell ref="H17:I17"/>
    <mergeCell ref="J17:K17"/>
    <mergeCell ref="L17:N17"/>
    <mergeCell ref="O17:Q17"/>
    <mergeCell ref="R17:T17"/>
    <mergeCell ref="A18:E18"/>
    <mergeCell ref="H18:I18"/>
    <mergeCell ref="J18:K18"/>
    <mergeCell ref="L18:N18"/>
    <mergeCell ref="O18:Q18"/>
    <mergeCell ref="R18:T18"/>
    <mergeCell ref="A19:E19"/>
    <mergeCell ref="H19:I19"/>
    <mergeCell ref="J19:K19"/>
    <mergeCell ref="L19:N19"/>
    <mergeCell ref="O19:Q19"/>
    <mergeCell ref="R19:T19"/>
    <mergeCell ref="A20:E20"/>
    <mergeCell ref="H20:I20"/>
    <mergeCell ref="J20:K20"/>
    <mergeCell ref="L20:N20"/>
    <mergeCell ref="O20:Q20"/>
    <mergeCell ref="R20:T20"/>
    <mergeCell ref="A21:E21"/>
    <mergeCell ref="H21:I21"/>
    <mergeCell ref="J21:K21"/>
    <mergeCell ref="L21:N21"/>
    <mergeCell ref="O21:Q21"/>
    <mergeCell ref="R21:T21"/>
    <mergeCell ref="A22:E22"/>
    <mergeCell ref="H22:I22"/>
    <mergeCell ref="J22:K22"/>
    <mergeCell ref="L22:N22"/>
    <mergeCell ref="O22:Q22"/>
    <mergeCell ref="R22:T22"/>
    <mergeCell ref="A23:E23"/>
    <mergeCell ref="H23:I23"/>
    <mergeCell ref="J23:K23"/>
    <mergeCell ref="L23:N23"/>
    <mergeCell ref="O23:Q23"/>
    <mergeCell ref="R23:T23"/>
    <mergeCell ref="A24:D24"/>
    <mergeCell ref="F24:I24"/>
    <mergeCell ref="J24:K24"/>
    <mergeCell ref="L24:N24"/>
    <mergeCell ref="O24:Q24"/>
    <mergeCell ref="R24:T24"/>
    <mergeCell ref="A25:E25"/>
    <mergeCell ref="H25:I25"/>
    <mergeCell ref="J25:K25"/>
    <mergeCell ref="L25:N25"/>
    <mergeCell ref="O25:Q25"/>
    <mergeCell ref="R25:T25"/>
    <mergeCell ref="A26:E26"/>
    <mergeCell ref="H26:I26"/>
    <mergeCell ref="J26:K26"/>
    <mergeCell ref="L26:N26"/>
    <mergeCell ref="O26:Q26"/>
    <mergeCell ref="R26:T26"/>
    <mergeCell ref="A27:E27"/>
    <mergeCell ref="H27:I27"/>
    <mergeCell ref="J27:K27"/>
    <mergeCell ref="L27:N27"/>
    <mergeCell ref="O27:Q27"/>
    <mergeCell ref="R27:T27"/>
    <mergeCell ref="A28:E28"/>
    <mergeCell ref="H28:I28"/>
    <mergeCell ref="J28:K28"/>
    <mergeCell ref="L28:N28"/>
    <mergeCell ref="O28:Q28"/>
    <mergeCell ref="R28:T28"/>
    <mergeCell ref="A29:E29"/>
    <mergeCell ref="H29:I29"/>
    <mergeCell ref="J29:K29"/>
    <mergeCell ref="L29:N29"/>
    <mergeCell ref="O29:Q29"/>
    <mergeCell ref="R29:T29"/>
    <mergeCell ref="A30:E30"/>
    <mergeCell ref="H30:I30"/>
    <mergeCell ref="J30:K30"/>
    <mergeCell ref="L30:N30"/>
    <mergeCell ref="O30:Q30"/>
    <mergeCell ref="R30:T30"/>
    <mergeCell ref="A31:D31"/>
    <mergeCell ref="F31:K31"/>
    <mergeCell ref="L31:N31"/>
    <mergeCell ref="O31:Q31"/>
    <mergeCell ref="R31:T31"/>
    <mergeCell ref="A32:D32"/>
    <mergeCell ref="F32:I32"/>
    <mergeCell ref="J32:K32"/>
    <mergeCell ref="L32:N32"/>
    <mergeCell ref="O32:Q32"/>
    <mergeCell ref="R32:T32"/>
    <mergeCell ref="B33:E33"/>
    <mergeCell ref="H33:I33"/>
    <mergeCell ref="J33:K33"/>
    <mergeCell ref="L33:N33"/>
    <mergeCell ref="O33:Q33"/>
    <mergeCell ref="R33:T33"/>
    <mergeCell ref="B34:E34"/>
    <mergeCell ref="H34:I34"/>
    <mergeCell ref="J34:K34"/>
    <mergeCell ref="L34:N34"/>
    <mergeCell ref="O34:Q34"/>
    <mergeCell ref="R34:T34"/>
    <mergeCell ref="B35:E35"/>
    <mergeCell ref="H35:I35"/>
    <mergeCell ref="J35:K35"/>
    <mergeCell ref="L35:N35"/>
    <mergeCell ref="O35:Q35"/>
    <mergeCell ref="R35:T35"/>
    <mergeCell ref="B36:E36"/>
    <mergeCell ref="H36:I36"/>
    <mergeCell ref="J36:K36"/>
    <mergeCell ref="L36:N36"/>
    <mergeCell ref="O36:Q36"/>
    <mergeCell ref="R36:T36"/>
    <mergeCell ref="B37:D37"/>
    <mergeCell ref="F37:K37"/>
    <mergeCell ref="L37:N37"/>
    <mergeCell ref="O37:Q37"/>
    <mergeCell ref="R37:T37"/>
    <mergeCell ref="A38:D38"/>
    <mergeCell ref="F38:K38"/>
    <mergeCell ref="L38:N38"/>
    <mergeCell ref="O38:Q38"/>
    <mergeCell ref="R38:T38"/>
    <mergeCell ref="A39:D39"/>
    <mergeCell ref="G39:H39"/>
    <mergeCell ref="J39:K39"/>
    <mergeCell ref="L39:N39"/>
    <mergeCell ref="O39:Q39"/>
    <mergeCell ref="R39:T39"/>
    <mergeCell ref="G40:H40"/>
    <mergeCell ref="J40:K40"/>
    <mergeCell ref="L40:N40"/>
    <mergeCell ref="O40:Q40"/>
    <mergeCell ref="R40:T40"/>
    <mergeCell ref="A41:D41"/>
    <mergeCell ref="F41:H41"/>
    <mergeCell ref="J41:K41"/>
    <mergeCell ref="L41:N41"/>
    <mergeCell ref="O41:Q41"/>
    <mergeCell ref="R41:T41"/>
    <mergeCell ref="A42:D42"/>
    <mergeCell ref="G42:H42"/>
    <mergeCell ref="J42:K42"/>
    <mergeCell ref="L42:N42"/>
    <mergeCell ref="O42:Q42"/>
    <mergeCell ref="R42:T42"/>
    <mergeCell ref="A43:D43"/>
    <mergeCell ref="F43:H43"/>
    <mergeCell ref="J43:K43"/>
    <mergeCell ref="L43:N43"/>
    <mergeCell ref="O43:Q43"/>
    <mergeCell ref="R43:T43"/>
    <mergeCell ref="F44:K44"/>
    <mergeCell ref="F45:H45"/>
    <mergeCell ref="J45:K45"/>
    <mergeCell ref="A46:D46"/>
    <mergeCell ref="F46:H46"/>
    <mergeCell ref="J46:K46"/>
    <mergeCell ref="L46:N46"/>
    <mergeCell ref="O46:Q46"/>
    <mergeCell ref="R46:T46"/>
    <mergeCell ref="A47:D47"/>
    <mergeCell ref="G47:H47"/>
    <mergeCell ref="J47:K47"/>
    <mergeCell ref="L47:N47"/>
    <mergeCell ref="O47:Q47"/>
    <mergeCell ref="R47:T47"/>
    <mergeCell ref="A48:D48"/>
    <mergeCell ref="G48:H48"/>
    <mergeCell ref="J48:K48"/>
    <mergeCell ref="L48:N48"/>
    <mergeCell ref="O48:Q48"/>
    <mergeCell ref="R48:T48"/>
    <mergeCell ref="A49:E49"/>
    <mergeCell ref="F49:K49"/>
    <mergeCell ref="L49:N49"/>
    <mergeCell ref="O49:Q49"/>
    <mergeCell ref="R49:T49"/>
    <mergeCell ref="A50:E50"/>
    <mergeCell ref="F50:K50"/>
    <mergeCell ref="L50:N50"/>
    <mergeCell ref="O50:Q50"/>
    <mergeCell ref="R50:T50"/>
    <mergeCell ref="A51:E51"/>
    <mergeCell ref="F51:K51"/>
    <mergeCell ref="L51:N51"/>
    <mergeCell ref="O51:Q51"/>
    <mergeCell ref="R51:T51"/>
    <mergeCell ref="A52:E52"/>
    <mergeCell ref="F52:K52"/>
    <mergeCell ref="L52:N52"/>
    <mergeCell ref="O52:Q52"/>
    <mergeCell ref="R52:T52"/>
    <mergeCell ref="A54:T54"/>
    <mergeCell ref="K2:L4"/>
    <mergeCell ref="M2:N4"/>
    <mergeCell ref="O2:P4"/>
    <mergeCell ref="Q2:R4"/>
    <mergeCell ref="S2:T4"/>
    <mergeCell ref="K8:L9"/>
    <mergeCell ref="M8:T9"/>
    <mergeCell ref="E9:F10"/>
    <mergeCell ref="A33:A37"/>
    <mergeCell ref="A44:D45"/>
    <mergeCell ref="E44:E45"/>
    <mergeCell ref="L44:N45"/>
    <mergeCell ref="O44:Q45"/>
    <mergeCell ref="R44:T45"/>
  </mergeCells>
  <phoneticPr fontId="3"/>
  <dataValidations count="4">
    <dataValidation type="list" allowBlank="1" showDropDown="0" showInputMessage="1" showErrorMessage="1" sqref="I46">
      <formula1>$X$38:$X$39</formula1>
    </dataValidation>
    <dataValidation type="list" allowBlank="1" showDropDown="0" showInputMessage="1" showErrorMessage="1" sqref="F39">
      <formula1>$V$46:$V$49</formula1>
    </dataValidation>
    <dataValidation type="list" allowBlank="1" showDropDown="0" showInputMessage="1" showErrorMessage="1" sqref="I41 I43">
      <formula1>$Y$46:$Y$49</formula1>
    </dataValidation>
    <dataValidation type="list" allowBlank="1" showDropDown="0" showInputMessage="1" showErrorMessage="1" sqref="X46:X49">
      <formula1>$X$46:$X$49</formula1>
    </dataValidation>
  </dataValidations>
  <printOptions horizontalCentered="1" verticalCentered="1"/>
  <pageMargins left="0.59055118110236227" right="0" top="0.59055118110236227" bottom="0.19685039370078741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Y54"/>
  <sheetViews>
    <sheetView view="pageBreakPreview" zoomScaleSheetLayoutView="100" workbookViewId="0">
      <selection activeCell="R46" sqref="R46:T46"/>
    </sheetView>
  </sheetViews>
  <sheetFormatPr defaultRowHeight="13"/>
  <cols>
    <col min="1" max="1" width="2.6640625" style="1" customWidth="1"/>
    <col min="2" max="2" width="1.6640625" style="1" customWidth="1"/>
    <col min="3" max="3" width="9.21875" style="1" customWidth="1"/>
    <col min="4" max="4" width="4.88671875" style="1" customWidth="1"/>
    <col min="5" max="5" width="3.88671875" style="1" customWidth="1"/>
    <col min="6" max="6" width="15.109375" style="1" customWidth="1"/>
    <col min="7" max="7" width="6.21875" style="1" customWidth="1"/>
    <col min="8" max="8" width="1.6640625" style="1" customWidth="1"/>
    <col min="9" max="9" width="4.109375" style="1" customWidth="1"/>
    <col min="10" max="10" width="4.44140625" style="1" customWidth="1"/>
    <col min="11" max="20" width="4.33203125" style="1" customWidth="1"/>
    <col min="21" max="21" width="9.88671875" style="2" hidden="1" customWidth="1"/>
    <col min="22" max="22" width="10.33203125" style="2" hidden="1" customWidth="1"/>
    <col min="23" max="25" width="9.109375" style="2" hidden="1" customWidth="1"/>
    <col min="26" max="26" width="2.6640625" style="1" customWidth="1"/>
    <col min="27" max="27" width="1.6640625" style="1" customWidth="1"/>
    <col min="28" max="28" width="9.21875" style="1" customWidth="1"/>
    <col min="29" max="29" width="4.88671875" style="1" customWidth="1"/>
    <col min="30" max="30" width="3.88671875" style="1" customWidth="1"/>
    <col min="31" max="31" width="15.109375" style="1" customWidth="1"/>
    <col min="32" max="32" width="6.21875" style="1" customWidth="1"/>
    <col min="33" max="33" width="1.6640625" style="1" customWidth="1"/>
    <col min="34" max="34" width="4.109375" style="1" customWidth="1"/>
    <col min="35" max="35" width="4.44140625" style="1" customWidth="1"/>
    <col min="36" max="45" width="4.33203125" style="1" customWidth="1"/>
    <col min="46" max="46" width="9.88671875" style="2" hidden="1" customWidth="1"/>
    <col min="47" max="47" width="10.33203125" style="2" hidden="1" customWidth="1"/>
    <col min="48" max="50" width="9.109375" style="2" hidden="1" customWidth="1"/>
    <col min="51" max="51" width="8.88671875" style="2" customWidth="1"/>
    <col min="52" max="16384" width="8.88671875" style="1" customWidth="1"/>
  </cols>
  <sheetData>
    <row r="1" spans="1:45">
      <c r="A1" s="3"/>
      <c r="B1" s="20"/>
      <c r="C1" s="20"/>
      <c r="D1" s="20"/>
      <c r="E1" s="20"/>
      <c r="F1" s="68" t="s">
        <v>118</v>
      </c>
      <c r="G1" s="68"/>
      <c r="H1" s="68"/>
      <c r="I1" s="68"/>
      <c r="J1" s="124"/>
      <c r="K1" s="110" t="s">
        <v>58</v>
      </c>
      <c r="L1" s="115"/>
      <c r="M1" s="110" t="s">
        <v>40</v>
      </c>
      <c r="N1" s="115"/>
      <c r="O1" s="110" t="s">
        <v>42</v>
      </c>
      <c r="P1" s="115"/>
      <c r="Q1" s="110" t="s">
        <v>59</v>
      </c>
      <c r="R1" s="115"/>
      <c r="S1" s="110" t="s">
        <v>60</v>
      </c>
      <c r="T1" s="115"/>
      <c r="Z1" s="3"/>
      <c r="AA1" s="20"/>
      <c r="AB1" s="20"/>
      <c r="AC1" s="20"/>
      <c r="AD1" s="20"/>
      <c r="AE1" s="68" t="s">
        <v>118</v>
      </c>
      <c r="AF1" s="68"/>
      <c r="AG1" s="68"/>
      <c r="AH1" s="68"/>
      <c r="AI1" s="124"/>
      <c r="AJ1" s="110" t="s">
        <v>58</v>
      </c>
      <c r="AK1" s="115"/>
      <c r="AL1" s="110" t="s">
        <v>40</v>
      </c>
      <c r="AM1" s="115"/>
      <c r="AN1" s="110" t="s">
        <v>42</v>
      </c>
      <c r="AO1" s="115"/>
      <c r="AP1" s="110" t="s">
        <v>59</v>
      </c>
      <c r="AQ1" s="115"/>
      <c r="AR1" s="110" t="s">
        <v>60</v>
      </c>
      <c r="AS1" s="115"/>
    </row>
    <row r="2" spans="1:45" ht="20.5">
      <c r="A2" s="4" t="s">
        <v>15</v>
      </c>
      <c r="B2" s="21"/>
      <c r="C2" s="21"/>
      <c r="D2" s="21"/>
      <c r="E2" s="21"/>
      <c r="F2" s="21"/>
      <c r="J2" s="125"/>
      <c r="K2" s="136"/>
      <c r="L2" s="62"/>
      <c r="M2" s="168"/>
      <c r="N2" s="181"/>
      <c r="O2" s="168"/>
      <c r="P2" s="181"/>
      <c r="Q2" s="168"/>
      <c r="R2" s="181"/>
      <c r="S2" s="168"/>
      <c r="T2" s="181"/>
      <c r="Z2" s="4" t="s">
        <v>15</v>
      </c>
      <c r="AA2" s="21"/>
      <c r="AB2" s="21"/>
      <c r="AC2" s="21"/>
      <c r="AD2" s="21"/>
      <c r="AE2" s="21"/>
      <c r="AI2" s="125"/>
      <c r="AJ2" s="136"/>
      <c r="AK2" s="62"/>
      <c r="AL2" s="168"/>
      <c r="AM2" s="181"/>
      <c r="AN2" s="168"/>
      <c r="AO2" s="181"/>
      <c r="AP2" s="168"/>
      <c r="AQ2" s="181"/>
      <c r="AR2" s="168"/>
      <c r="AS2" s="181"/>
    </row>
    <row r="3" spans="1:45">
      <c r="A3" s="5"/>
      <c r="J3" s="125"/>
      <c r="K3" s="137"/>
      <c r="L3" s="63"/>
      <c r="M3" s="169"/>
      <c r="N3" s="182"/>
      <c r="O3" s="169"/>
      <c r="P3" s="182"/>
      <c r="Q3" s="169"/>
      <c r="R3" s="182"/>
      <c r="S3" s="169"/>
      <c r="T3" s="182"/>
      <c r="Z3" s="5"/>
      <c r="AI3" s="125"/>
      <c r="AJ3" s="137"/>
      <c r="AK3" s="63"/>
      <c r="AL3" s="169"/>
      <c r="AM3" s="182"/>
      <c r="AN3" s="169"/>
      <c r="AO3" s="182"/>
      <c r="AP3" s="169"/>
      <c r="AQ3" s="182"/>
      <c r="AR3" s="169"/>
      <c r="AS3" s="182"/>
    </row>
    <row r="4" spans="1:45">
      <c r="A4" s="5"/>
      <c r="C4" s="1" t="s">
        <v>18</v>
      </c>
      <c r="D4" s="1" t="s">
        <v>61</v>
      </c>
      <c r="J4" s="125"/>
      <c r="K4" s="138"/>
      <c r="L4" s="56"/>
      <c r="M4" s="170"/>
      <c r="N4" s="183"/>
      <c r="O4" s="170"/>
      <c r="P4" s="183"/>
      <c r="Q4" s="170"/>
      <c r="R4" s="183"/>
      <c r="S4" s="170"/>
      <c r="T4" s="183"/>
      <c r="Z4" s="5"/>
      <c r="AB4" s="1" t="s">
        <v>18</v>
      </c>
      <c r="AC4" s="1" t="s">
        <v>61</v>
      </c>
      <c r="AI4" s="125"/>
      <c r="AJ4" s="138"/>
      <c r="AK4" s="56"/>
      <c r="AL4" s="170"/>
      <c r="AM4" s="183"/>
      <c r="AN4" s="170"/>
      <c r="AO4" s="183"/>
      <c r="AP4" s="170"/>
      <c r="AQ4" s="183"/>
      <c r="AR4" s="170"/>
      <c r="AS4" s="183"/>
    </row>
    <row r="5" spans="1:45" ht="14.25" customHeight="1">
      <c r="A5" s="5"/>
      <c r="N5" s="184"/>
      <c r="O5" s="293" t="s">
        <v>134</v>
      </c>
      <c r="P5" s="293"/>
      <c r="Q5" s="293"/>
      <c r="R5" s="293"/>
      <c r="S5" s="293"/>
      <c r="T5" s="311"/>
      <c r="Z5" s="5"/>
      <c r="AM5" s="184"/>
      <c r="AN5" s="293" t="s">
        <v>134</v>
      </c>
      <c r="AO5" s="293"/>
      <c r="AP5" s="293"/>
      <c r="AQ5" s="293"/>
      <c r="AR5" s="293"/>
      <c r="AS5" s="311"/>
    </row>
    <row r="6" spans="1:45">
      <c r="A6" s="5"/>
      <c r="C6" s="1" t="s">
        <v>11</v>
      </c>
      <c r="M6" s="171"/>
      <c r="N6" s="171"/>
      <c r="O6" s="171"/>
      <c r="P6" s="171"/>
      <c r="Q6" s="171"/>
      <c r="R6" s="171"/>
      <c r="S6" s="171"/>
      <c r="T6" s="125"/>
      <c r="Z6" s="5"/>
      <c r="AB6" s="1" t="s">
        <v>11</v>
      </c>
      <c r="AL6" s="171"/>
      <c r="AM6" s="171"/>
      <c r="AN6" s="171"/>
      <c r="AO6" s="171"/>
      <c r="AP6" s="171"/>
      <c r="AQ6" s="171"/>
      <c r="AR6" s="171"/>
      <c r="AS6" s="125"/>
    </row>
    <row r="7" spans="1:45" ht="7.5" customHeight="1">
      <c r="A7" s="5"/>
      <c r="M7" s="171"/>
      <c r="N7" s="171"/>
      <c r="O7" s="171"/>
      <c r="P7" s="171"/>
      <c r="Q7" s="171"/>
      <c r="R7" s="171"/>
      <c r="S7" s="171"/>
      <c r="T7" s="125"/>
      <c r="Z7" s="5"/>
      <c r="AL7" s="171"/>
      <c r="AM7" s="171"/>
      <c r="AN7" s="171"/>
      <c r="AO7" s="171"/>
      <c r="AP7" s="171"/>
      <c r="AQ7" s="171"/>
      <c r="AR7" s="171"/>
      <c r="AS7" s="125"/>
    </row>
    <row r="8" spans="1:45" ht="13.75">
      <c r="A8" s="5"/>
      <c r="B8" s="22" t="s">
        <v>31</v>
      </c>
      <c r="C8" s="39"/>
      <c r="D8" s="48"/>
      <c r="K8" s="139" t="s">
        <v>63</v>
      </c>
      <c r="L8" s="139"/>
      <c r="M8" s="291" t="s">
        <v>135</v>
      </c>
      <c r="N8" s="291"/>
      <c r="O8" s="291"/>
      <c r="P8" s="291"/>
      <c r="Q8" s="291"/>
      <c r="R8" s="291"/>
      <c r="S8" s="291"/>
      <c r="T8" s="312"/>
      <c r="Z8" s="5"/>
      <c r="AA8" s="22" t="s">
        <v>31</v>
      </c>
      <c r="AB8" s="39"/>
      <c r="AC8" s="48"/>
      <c r="AJ8" s="139" t="s">
        <v>63</v>
      </c>
      <c r="AK8" s="139"/>
      <c r="AL8" s="291" t="s">
        <v>135</v>
      </c>
      <c r="AM8" s="291"/>
      <c r="AN8" s="291"/>
      <c r="AO8" s="291"/>
      <c r="AP8" s="291"/>
      <c r="AQ8" s="291"/>
      <c r="AR8" s="291"/>
      <c r="AS8" s="312"/>
    </row>
    <row r="9" spans="1:45" ht="7.5" customHeight="1">
      <c r="A9" s="5"/>
      <c r="B9" s="23"/>
      <c r="C9" s="40"/>
      <c r="D9" s="40"/>
      <c r="E9" s="51"/>
      <c r="F9" s="40"/>
      <c r="G9" s="40"/>
      <c r="H9" s="104"/>
      <c r="K9" s="140"/>
      <c r="L9" s="140"/>
      <c r="M9" s="292"/>
      <c r="N9" s="292"/>
      <c r="O9" s="292"/>
      <c r="P9" s="292"/>
      <c r="Q9" s="292"/>
      <c r="R9" s="292"/>
      <c r="S9" s="292"/>
      <c r="T9" s="313"/>
      <c r="Z9" s="5"/>
      <c r="AA9" s="23"/>
      <c r="AB9" s="40"/>
      <c r="AC9" s="40"/>
      <c r="AD9" s="51"/>
      <c r="AE9" s="40"/>
      <c r="AF9" s="40"/>
      <c r="AG9" s="104"/>
      <c r="AJ9" s="140"/>
      <c r="AK9" s="140"/>
      <c r="AL9" s="292"/>
      <c r="AM9" s="292"/>
      <c r="AN9" s="292"/>
      <c r="AO9" s="292"/>
      <c r="AP9" s="292"/>
      <c r="AQ9" s="292"/>
      <c r="AR9" s="292"/>
      <c r="AS9" s="313"/>
    </row>
    <row r="10" spans="1:45">
      <c r="A10" s="5"/>
      <c r="B10" s="24"/>
      <c r="C10" s="41" t="s">
        <v>64</v>
      </c>
      <c r="D10" s="41"/>
      <c r="E10" s="41"/>
      <c r="F10" s="41"/>
      <c r="G10" s="90" t="s">
        <v>39</v>
      </c>
      <c r="H10" s="105"/>
      <c r="T10" s="125"/>
      <c r="Z10" s="5"/>
      <c r="AA10" s="24"/>
      <c r="AB10" s="41" t="s">
        <v>64</v>
      </c>
      <c r="AC10" s="41"/>
      <c r="AD10" s="41"/>
      <c r="AE10" s="41"/>
      <c r="AF10" s="90" t="s">
        <v>39</v>
      </c>
      <c r="AG10" s="105"/>
      <c r="AS10" s="125"/>
    </row>
    <row r="11" spans="1:45" ht="7.5" customHeight="1">
      <c r="A11" s="5"/>
      <c r="B11" s="25"/>
      <c r="C11" s="42"/>
      <c r="D11" s="42"/>
      <c r="E11" s="42"/>
      <c r="F11" s="42"/>
      <c r="G11" s="89"/>
      <c r="H11" s="106"/>
      <c r="T11" s="125"/>
      <c r="Z11" s="5"/>
      <c r="AA11" s="25"/>
      <c r="AB11" s="42"/>
      <c r="AC11" s="42"/>
      <c r="AD11" s="42"/>
      <c r="AE11" s="42"/>
      <c r="AF11" s="89"/>
      <c r="AG11" s="106"/>
      <c r="AS11" s="125"/>
    </row>
    <row r="12" spans="1:45" ht="9" customHeight="1">
      <c r="A12" s="5"/>
      <c r="G12" s="41"/>
      <c r="H12" s="41"/>
      <c r="I12" s="41"/>
      <c r="T12" s="125"/>
      <c r="Z12" s="5"/>
      <c r="AF12" s="41"/>
      <c r="AG12" s="41"/>
      <c r="AH12" s="41"/>
      <c r="AS12" s="125"/>
    </row>
    <row r="13" spans="1:45" ht="23.25" customHeight="1">
      <c r="A13" s="6" t="s">
        <v>46</v>
      </c>
      <c r="B13" s="26"/>
      <c r="C13" s="43"/>
      <c r="D13" s="252" t="s">
        <v>119</v>
      </c>
      <c r="E13" s="253"/>
      <c r="F13" s="253"/>
      <c r="G13" s="253"/>
      <c r="H13" s="253"/>
      <c r="I13" s="273"/>
      <c r="J13" s="126" t="s">
        <v>65</v>
      </c>
      <c r="K13" s="141"/>
      <c r="L13" s="160"/>
      <c r="M13" s="174"/>
      <c r="N13" s="185"/>
      <c r="O13" s="185"/>
      <c r="P13" s="185"/>
      <c r="Q13" s="185"/>
      <c r="R13" s="185"/>
      <c r="S13" s="185"/>
      <c r="T13" s="229"/>
      <c r="Z13" s="6" t="s">
        <v>46</v>
      </c>
      <c r="AA13" s="26"/>
      <c r="AB13" s="43"/>
      <c r="AC13" s="252" t="s">
        <v>87</v>
      </c>
      <c r="AD13" s="253"/>
      <c r="AE13" s="253"/>
      <c r="AF13" s="253"/>
      <c r="AG13" s="253"/>
      <c r="AH13" s="273"/>
      <c r="AI13" s="126" t="s">
        <v>65</v>
      </c>
      <c r="AJ13" s="141"/>
      <c r="AK13" s="160"/>
      <c r="AL13" s="174"/>
      <c r="AM13" s="185"/>
      <c r="AN13" s="185"/>
      <c r="AO13" s="185"/>
      <c r="AP13" s="185"/>
      <c r="AQ13" s="185"/>
      <c r="AR13" s="185"/>
      <c r="AS13" s="229"/>
    </row>
    <row r="14" spans="1:45" ht="17.25" customHeight="1">
      <c r="A14" s="7" t="s">
        <v>48</v>
      </c>
      <c r="B14" s="27"/>
      <c r="C14" s="44"/>
      <c r="D14" s="50" t="s">
        <v>66</v>
      </c>
      <c r="E14" s="53"/>
      <c r="F14" s="258" t="s">
        <v>129</v>
      </c>
      <c r="G14" s="258"/>
      <c r="H14" s="258"/>
      <c r="I14" s="258"/>
      <c r="J14" s="258"/>
      <c r="K14" s="258"/>
      <c r="L14" s="290"/>
      <c r="M14" s="175" t="s">
        <v>67</v>
      </c>
      <c r="N14" s="186"/>
      <c r="O14" s="294" t="s">
        <v>133</v>
      </c>
      <c r="P14" s="295"/>
      <c r="Q14" s="295"/>
      <c r="R14" s="295"/>
      <c r="S14" s="295"/>
      <c r="T14" s="314"/>
      <c r="Z14" s="7" t="s">
        <v>48</v>
      </c>
      <c r="AA14" s="27"/>
      <c r="AB14" s="44"/>
      <c r="AC14" s="50" t="s">
        <v>66</v>
      </c>
      <c r="AD14" s="53"/>
      <c r="AE14" s="258" t="s">
        <v>44</v>
      </c>
      <c r="AF14" s="258"/>
      <c r="AG14" s="258"/>
      <c r="AH14" s="258"/>
      <c r="AI14" s="258"/>
      <c r="AJ14" s="258"/>
      <c r="AK14" s="290"/>
      <c r="AL14" s="175" t="s">
        <v>67</v>
      </c>
      <c r="AM14" s="186"/>
      <c r="AN14" s="294" t="s">
        <v>133</v>
      </c>
      <c r="AO14" s="295"/>
      <c r="AP14" s="295"/>
      <c r="AQ14" s="295"/>
      <c r="AR14" s="295"/>
      <c r="AS14" s="314"/>
    </row>
    <row r="15" spans="1:45" ht="15" customHeight="1">
      <c r="A15" s="8" t="s">
        <v>68</v>
      </c>
      <c r="B15" s="28"/>
      <c r="C15" s="28"/>
      <c r="D15" s="28"/>
      <c r="E15" s="54"/>
      <c r="F15" s="70" t="s">
        <v>34</v>
      </c>
      <c r="G15" s="70" t="s">
        <v>69</v>
      </c>
      <c r="H15" s="107" t="s">
        <v>2</v>
      </c>
      <c r="I15" s="54"/>
      <c r="J15" s="107" t="s">
        <v>38</v>
      </c>
      <c r="K15" s="28"/>
      <c r="L15" s="107" t="s">
        <v>70</v>
      </c>
      <c r="M15" s="28"/>
      <c r="N15" s="28"/>
      <c r="O15" s="191" t="s">
        <v>71</v>
      </c>
      <c r="P15" s="199"/>
      <c r="Q15" s="206"/>
      <c r="R15" s="28" t="s">
        <v>72</v>
      </c>
      <c r="S15" s="28"/>
      <c r="T15" s="231"/>
      <c r="Z15" s="8" t="s">
        <v>68</v>
      </c>
      <c r="AA15" s="28"/>
      <c r="AB15" s="28"/>
      <c r="AC15" s="28"/>
      <c r="AD15" s="54"/>
      <c r="AE15" s="70" t="s">
        <v>34</v>
      </c>
      <c r="AF15" s="70" t="s">
        <v>69</v>
      </c>
      <c r="AG15" s="107" t="s">
        <v>2</v>
      </c>
      <c r="AH15" s="54"/>
      <c r="AI15" s="107" t="s">
        <v>38</v>
      </c>
      <c r="AJ15" s="28"/>
      <c r="AK15" s="107" t="s">
        <v>70</v>
      </c>
      <c r="AL15" s="28"/>
      <c r="AM15" s="28"/>
      <c r="AN15" s="191" t="s">
        <v>71</v>
      </c>
      <c r="AO15" s="199"/>
      <c r="AP15" s="206"/>
      <c r="AQ15" s="28" t="s">
        <v>72</v>
      </c>
      <c r="AR15" s="28"/>
      <c r="AS15" s="231"/>
    </row>
    <row r="16" spans="1:45" ht="18" customHeight="1">
      <c r="A16" s="244" t="s">
        <v>43</v>
      </c>
      <c r="B16" s="247"/>
      <c r="C16" s="247"/>
      <c r="D16" s="247"/>
      <c r="E16" s="254"/>
      <c r="F16" s="259" t="s">
        <v>7</v>
      </c>
      <c r="G16" s="265">
        <v>2.6</v>
      </c>
      <c r="H16" s="271" t="s">
        <v>10</v>
      </c>
      <c r="I16" s="58"/>
      <c r="J16" s="127">
        <v>825</v>
      </c>
      <c r="K16" s="142"/>
      <c r="L16" s="162">
        <f t="shared" ref="L16:L23" si="0">IF(G16="","",ROUNDDOWN(G16*J16,0))</f>
        <v>2145</v>
      </c>
      <c r="M16" s="176"/>
      <c r="N16" s="187"/>
      <c r="O16" s="192"/>
      <c r="P16" s="200"/>
      <c r="Q16" s="207"/>
      <c r="R16" s="296"/>
      <c r="S16" s="296"/>
      <c r="T16" s="315"/>
      <c r="Z16" s="244" t="s">
        <v>43</v>
      </c>
      <c r="AA16" s="247"/>
      <c r="AB16" s="247"/>
      <c r="AC16" s="247"/>
      <c r="AD16" s="254"/>
      <c r="AE16" s="259" t="s">
        <v>57</v>
      </c>
      <c r="AF16" s="265">
        <v>1.5</v>
      </c>
      <c r="AG16" s="271" t="s">
        <v>10</v>
      </c>
      <c r="AH16" s="58"/>
      <c r="AI16" s="339">
        <v>5672</v>
      </c>
      <c r="AJ16" s="344"/>
      <c r="AK16" s="162">
        <f t="shared" ref="AK16:AK23" si="1">IF(AF16="","",ROUNDDOWN(AF16*AI16,0))</f>
        <v>8508</v>
      </c>
      <c r="AL16" s="176"/>
      <c r="AM16" s="187"/>
      <c r="AN16" s="192"/>
      <c r="AO16" s="200"/>
      <c r="AP16" s="207"/>
      <c r="AQ16" s="299" t="s">
        <v>52</v>
      </c>
      <c r="AR16" s="299"/>
      <c r="AS16" s="318"/>
    </row>
    <row r="17" spans="1:45" ht="18" customHeight="1">
      <c r="A17" s="244" t="s">
        <v>26</v>
      </c>
      <c r="B17" s="247"/>
      <c r="C17" s="247"/>
      <c r="D17" s="247"/>
      <c r="E17" s="254"/>
      <c r="F17" s="259" t="s">
        <v>7</v>
      </c>
      <c r="G17" s="265">
        <v>4</v>
      </c>
      <c r="H17" s="271" t="s">
        <v>106</v>
      </c>
      <c r="I17" s="58"/>
      <c r="J17" s="127">
        <v>286</v>
      </c>
      <c r="K17" s="142"/>
      <c r="L17" s="162">
        <f t="shared" si="0"/>
        <v>1144</v>
      </c>
      <c r="M17" s="176"/>
      <c r="N17" s="187"/>
      <c r="O17" s="193"/>
      <c r="P17" s="201"/>
      <c r="Q17" s="208"/>
      <c r="R17" s="296"/>
      <c r="S17" s="296"/>
      <c r="T17" s="315"/>
      <c r="Z17" s="244" t="s">
        <v>51</v>
      </c>
      <c r="AA17" s="247"/>
      <c r="AB17" s="247"/>
      <c r="AC17" s="247"/>
      <c r="AD17" s="254"/>
      <c r="AE17" s="259" t="s">
        <v>57</v>
      </c>
      <c r="AF17" s="265">
        <v>2</v>
      </c>
      <c r="AG17" s="271" t="s">
        <v>106</v>
      </c>
      <c r="AH17" s="58"/>
      <c r="AI17" s="339"/>
      <c r="AJ17" s="344"/>
      <c r="AK17" s="162">
        <f t="shared" si="1"/>
        <v>0</v>
      </c>
      <c r="AL17" s="176"/>
      <c r="AM17" s="187"/>
      <c r="AN17" s="193"/>
      <c r="AO17" s="201"/>
      <c r="AP17" s="208"/>
      <c r="AQ17" s="299" t="s">
        <v>132</v>
      </c>
      <c r="AR17" s="299"/>
      <c r="AS17" s="318"/>
    </row>
    <row r="18" spans="1:45" ht="18" customHeight="1">
      <c r="A18" s="244" t="s">
        <v>47</v>
      </c>
      <c r="B18" s="247"/>
      <c r="C18" s="247"/>
      <c r="D18" s="247"/>
      <c r="E18" s="254"/>
      <c r="F18" s="260" t="s">
        <v>7</v>
      </c>
      <c r="G18" s="266">
        <v>2</v>
      </c>
      <c r="H18" s="271" t="s">
        <v>106</v>
      </c>
      <c r="I18" s="58"/>
      <c r="J18" s="128">
        <v>3360</v>
      </c>
      <c r="K18" s="143"/>
      <c r="L18" s="162">
        <f t="shared" si="0"/>
        <v>6720</v>
      </c>
      <c r="M18" s="176"/>
      <c r="N18" s="187"/>
      <c r="O18" s="193"/>
      <c r="P18" s="201"/>
      <c r="Q18" s="208"/>
      <c r="R18" s="296"/>
      <c r="S18" s="296"/>
      <c r="T18" s="315"/>
      <c r="Z18" s="244"/>
      <c r="AA18" s="247"/>
      <c r="AB18" s="247"/>
      <c r="AC18" s="247"/>
      <c r="AD18" s="254"/>
      <c r="AE18" s="260"/>
      <c r="AF18" s="266"/>
      <c r="AG18" s="271"/>
      <c r="AH18" s="58"/>
      <c r="AI18" s="340"/>
      <c r="AJ18" s="345"/>
      <c r="AK18" s="162" t="str">
        <f t="shared" si="1"/>
        <v/>
      </c>
      <c r="AL18" s="176"/>
      <c r="AM18" s="187"/>
      <c r="AN18" s="193"/>
      <c r="AO18" s="201"/>
      <c r="AP18" s="208"/>
      <c r="AQ18" s="296"/>
      <c r="AR18" s="296"/>
      <c r="AS18" s="315"/>
    </row>
    <row r="19" spans="1:45" ht="18" customHeight="1">
      <c r="A19" s="244" t="s">
        <v>45</v>
      </c>
      <c r="B19" s="247"/>
      <c r="C19" s="247"/>
      <c r="D19" s="247"/>
      <c r="E19" s="254"/>
      <c r="F19" s="260" t="s">
        <v>7</v>
      </c>
      <c r="G19" s="266">
        <v>1</v>
      </c>
      <c r="H19" s="271" t="s">
        <v>106</v>
      </c>
      <c r="I19" s="58"/>
      <c r="J19" s="128">
        <v>9400</v>
      </c>
      <c r="K19" s="143"/>
      <c r="L19" s="162">
        <f t="shared" si="0"/>
        <v>9400</v>
      </c>
      <c r="M19" s="176"/>
      <c r="N19" s="187"/>
      <c r="O19" s="193"/>
      <c r="P19" s="201"/>
      <c r="Q19" s="208"/>
      <c r="R19" s="296"/>
      <c r="S19" s="296"/>
      <c r="T19" s="315"/>
      <c r="Z19" s="244"/>
      <c r="AA19" s="247"/>
      <c r="AB19" s="247"/>
      <c r="AC19" s="247"/>
      <c r="AD19" s="254"/>
      <c r="AE19" s="260"/>
      <c r="AF19" s="266"/>
      <c r="AG19" s="271"/>
      <c r="AH19" s="58"/>
      <c r="AI19" s="340"/>
      <c r="AJ19" s="345"/>
      <c r="AK19" s="162" t="str">
        <f t="shared" si="1"/>
        <v/>
      </c>
      <c r="AL19" s="176"/>
      <c r="AM19" s="187"/>
      <c r="AN19" s="193"/>
      <c r="AO19" s="201"/>
      <c r="AP19" s="208"/>
      <c r="AQ19" s="296"/>
      <c r="AR19" s="296"/>
      <c r="AS19" s="315"/>
    </row>
    <row r="20" spans="1:45" ht="18" customHeight="1">
      <c r="A20" s="245"/>
      <c r="B20" s="248"/>
      <c r="C20" s="248"/>
      <c r="D20" s="248"/>
      <c r="E20" s="255"/>
      <c r="F20" s="261"/>
      <c r="G20" s="267"/>
      <c r="H20" s="271"/>
      <c r="I20" s="58"/>
      <c r="J20" s="129"/>
      <c r="K20" s="144"/>
      <c r="L20" s="162" t="str">
        <f t="shared" si="0"/>
        <v/>
      </c>
      <c r="M20" s="176"/>
      <c r="N20" s="187"/>
      <c r="O20" s="193"/>
      <c r="P20" s="201"/>
      <c r="Q20" s="208"/>
      <c r="R20" s="296"/>
      <c r="S20" s="296"/>
      <c r="T20" s="315"/>
      <c r="Z20" s="245"/>
      <c r="AA20" s="248"/>
      <c r="AB20" s="248"/>
      <c r="AC20" s="248"/>
      <c r="AD20" s="255"/>
      <c r="AE20" s="261"/>
      <c r="AF20" s="267"/>
      <c r="AG20" s="271"/>
      <c r="AH20" s="58"/>
      <c r="AI20" s="341"/>
      <c r="AJ20" s="346"/>
      <c r="AK20" s="162" t="str">
        <f t="shared" si="1"/>
        <v/>
      </c>
      <c r="AL20" s="176"/>
      <c r="AM20" s="187"/>
      <c r="AN20" s="193"/>
      <c r="AO20" s="201"/>
      <c r="AP20" s="208"/>
      <c r="AQ20" s="296"/>
      <c r="AR20" s="296"/>
      <c r="AS20" s="315"/>
    </row>
    <row r="21" spans="1:45" ht="18" customHeight="1">
      <c r="A21" s="245"/>
      <c r="B21" s="248"/>
      <c r="C21" s="248"/>
      <c r="D21" s="248"/>
      <c r="E21" s="255"/>
      <c r="F21" s="261"/>
      <c r="G21" s="267"/>
      <c r="H21" s="271"/>
      <c r="I21" s="58"/>
      <c r="J21" s="129"/>
      <c r="K21" s="144"/>
      <c r="L21" s="162" t="str">
        <f t="shared" si="0"/>
        <v/>
      </c>
      <c r="M21" s="176"/>
      <c r="N21" s="187"/>
      <c r="O21" s="193"/>
      <c r="P21" s="201"/>
      <c r="Q21" s="208"/>
      <c r="R21" s="296"/>
      <c r="S21" s="296"/>
      <c r="T21" s="315"/>
      <c r="Z21" s="245"/>
      <c r="AA21" s="248"/>
      <c r="AB21" s="248"/>
      <c r="AC21" s="248"/>
      <c r="AD21" s="255"/>
      <c r="AE21" s="261"/>
      <c r="AF21" s="267"/>
      <c r="AG21" s="271"/>
      <c r="AH21" s="58"/>
      <c r="AI21" s="341"/>
      <c r="AJ21" s="346"/>
      <c r="AK21" s="162" t="str">
        <f t="shared" si="1"/>
        <v/>
      </c>
      <c r="AL21" s="176"/>
      <c r="AM21" s="187"/>
      <c r="AN21" s="193"/>
      <c r="AO21" s="201"/>
      <c r="AP21" s="208"/>
      <c r="AQ21" s="296"/>
      <c r="AR21" s="296"/>
      <c r="AS21" s="315"/>
    </row>
    <row r="22" spans="1:45" ht="18" customHeight="1">
      <c r="A22" s="245"/>
      <c r="B22" s="248"/>
      <c r="C22" s="248"/>
      <c r="D22" s="248"/>
      <c r="E22" s="255"/>
      <c r="F22" s="261"/>
      <c r="G22" s="267"/>
      <c r="H22" s="271"/>
      <c r="I22" s="58"/>
      <c r="J22" s="129"/>
      <c r="K22" s="144"/>
      <c r="L22" s="162" t="str">
        <f t="shared" si="0"/>
        <v/>
      </c>
      <c r="M22" s="176"/>
      <c r="N22" s="187"/>
      <c r="O22" s="193"/>
      <c r="P22" s="201"/>
      <c r="Q22" s="208"/>
      <c r="R22" s="296"/>
      <c r="S22" s="296"/>
      <c r="T22" s="315"/>
      <c r="Z22" s="245"/>
      <c r="AA22" s="248"/>
      <c r="AB22" s="248"/>
      <c r="AC22" s="248"/>
      <c r="AD22" s="255"/>
      <c r="AE22" s="261"/>
      <c r="AF22" s="267"/>
      <c r="AG22" s="271"/>
      <c r="AH22" s="58"/>
      <c r="AI22" s="341"/>
      <c r="AJ22" s="346"/>
      <c r="AK22" s="162" t="str">
        <f t="shared" si="1"/>
        <v/>
      </c>
      <c r="AL22" s="176"/>
      <c r="AM22" s="187"/>
      <c r="AN22" s="193"/>
      <c r="AO22" s="201"/>
      <c r="AP22" s="208"/>
      <c r="AQ22" s="296"/>
      <c r="AR22" s="296"/>
      <c r="AS22" s="315"/>
    </row>
    <row r="23" spans="1:45" ht="18" customHeight="1">
      <c r="A23" s="9"/>
      <c r="B23" s="29"/>
      <c r="C23" s="29"/>
      <c r="D23" s="29"/>
      <c r="E23" s="55"/>
      <c r="F23" s="72"/>
      <c r="G23" s="72"/>
      <c r="H23" s="108"/>
      <c r="I23" s="112"/>
      <c r="J23" s="129"/>
      <c r="K23" s="144"/>
      <c r="L23" s="163" t="str">
        <f t="shared" si="0"/>
        <v/>
      </c>
      <c r="M23" s="177"/>
      <c r="N23" s="188"/>
      <c r="O23" s="194"/>
      <c r="P23" s="202"/>
      <c r="Q23" s="209"/>
      <c r="R23" s="297"/>
      <c r="S23" s="297"/>
      <c r="T23" s="316"/>
      <c r="Z23" s="9"/>
      <c r="AA23" s="29"/>
      <c r="AB23" s="29"/>
      <c r="AC23" s="29"/>
      <c r="AD23" s="55"/>
      <c r="AE23" s="72"/>
      <c r="AF23" s="72"/>
      <c r="AG23" s="108"/>
      <c r="AH23" s="112"/>
      <c r="AI23" s="129"/>
      <c r="AJ23" s="144"/>
      <c r="AK23" s="163" t="str">
        <f t="shared" si="1"/>
        <v/>
      </c>
      <c r="AL23" s="177"/>
      <c r="AM23" s="188"/>
      <c r="AN23" s="194"/>
      <c r="AO23" s="202"/>
      <c r="AP23" s="209"/>
      <c r="AQ23" s="297"/>
      <c r="AR23" s="297"/>
      <c r="AS23" s="316"/>
    </row>
    <row r="24" spans="1:45" ht="18" customHeight="1">
      <c r="A24" s="10" t="s">
        <v>73</v>
      </c>
      <c r="B24" s="30"/>
      <c r="C24" s="30"/>
      <c r="D24" s="30"/>
      <c r="E24" s="56" t="s">
        <v>74</v>
      </c>
      <c r="F24" s="73" t="s">
        <v>75</v>
      </c>
      <c r="G24" s="94"/>
      <c r="H24" s="94"/>
      <c r="I24" s="113"/>
      <c r="J24" s="130"/>
      <c r="K24" s="145"/>
      <c r="L24" s="164">
        <f>SUM(L16:N23)</f>
        <v>19409</v>
      </c>
      <c r="M24" s="178"/>
      <c r="N24" s="178"/>
      <c r="O24" s="195"/>
      <c r="P24" s="203"/>
      <c r="Q24" s="210"/>
      <c r="R24" s="298"/>
      <c r="S24" s="298"/>
      <c r="T24" s="317"/>
      <c r="Z24" s="10" t="s">
        <v>73</v>
      </c>
      <c r="AA24" s="30"/>
      <c r="AB24" s="30"/>
      <c r="AC24" s="30"/>
      <c r="AD24" s="56" t="s">
        <v>74</v>
      </c>
      <c r="AE24" s="73" t="s">
        <v>75</v>
      </c>
      <c r="AF24" s="94"/>
      <c r="AG24" s="94"/>
      <c r="AH24" s="113"/>
      <c r="AI24" s="130"/>
      <c r="AJ24" s="145"/>
      <c r="AK24" s="164">
        <f>SUM(AK16:AM23)</f>
        <v>8508</v>
      </c>
      <c r="AL24" s="178"/>
      <c r="AM24" s="178"/>
      <c r="AN24" s="195"/>
      <c r="AO24" s="203"/>
      <c r="AP24" s="210"/>
      <c r="AQ24" s="298"/>
      <c r="AR24" s="298"/>
      <c r="AS24" s="317"/>
    </row>
    <row r="25" spans="1:45" ht="18" customHeight="1">
      <c r="A25" s="11" t="s">
        <v>76</v>
      </c>
      <c r="B25" s="31"/>
      <c r="C25" s="31"/>
      <c r="D25" s="31"/>
      <c r="E25" s="57"/>
      <c r="F25" s="72"/>
      <c r="G25" s="268"/>
      <c r="H25" s="108" t="s">
        <v>77</v>
      </c>
      <c r="I25" s="112"/>
      <c r="J25" s="131"/>
      <c r="K25" s="146"/>
      <c r="L25" s="165" t="str">
        <f t="shared" ref="L25:L30" si="2">IF(G25="","",ROUNDDOWN(G25*J25,0))</f>
        <v/>
      </c>
      <c r="M25" s="179"/>
      <c r="N25" s="179"/>
      <c r="O25" s="196"/>
      <c r="P25" s="204"/>
      <c r="Q25" s="211"/>
      <c r="R25" s="296"/>
      <c r="S25" s="296"/>
      <c r="T25" s="315"/>
      <c r="Z25" s="11" t="s">
        <v>76</v>
      </c>
      <c r="AA25" s="31"/>
      <c r="AB25" s="31"/>
      <c r="AC25" s="31"/>
      <c r="AD25" s="57"/>
      <c r="AE25" s="327" t="s">
        <v>136</v>
      </c>
      <c r="AF25" s="268">
        <v>6</v>
      </c>
      <c r="AG25" s="108" t="s">
        <v>77</v>
      </c>
      <c r="AH25" s="112"/>
      <c r="AI25" s="128">
        <v>1195</v>
      </c>
      <c r="AJ25" s="143"/>
      <c r="AK25" s="165">
        <f t="shared" ref="AK25:AK30" si="3">IF(AF25="","",ROUNDDOWN(AF25*AI25,0))</f>
        <v>7170</v>
      </c>
      <c r="AL25" s="179"/>
      <c r="AM25" s="179"/>
      <c r="AN25" s="196"/>
      <c r="AO25" s="204"/>
      <c r="AP25" s="211"/>
      <c r="AQ25" s="296"/>
      <c r="AR25" s="296"/>
      <c r="AS25" s="315"/>
    </row>
    <row r="26" spans="1:45" ht="18" customHeight="1">
      <c r="A26" s="11" t="s">
        <v>78</v>
      </c>
      <c r="B26" s="31"/>
      <c r="C26" s="31"/>
      <c r="D26" s="31"/>
      <c r="E26" s="57"/>
      <c r="F26" s="262" t="s">
        <v>120</v>
      </c>
      <c r="G26" s="268">
        <v>0.5</v>
      </c>
      <c r="H26" s="108" t="s">
        <v>79</v>
      </c>
      <c r="I26" s="112"/>
      <c r="J26" s="282">
        <v>10795</v>
      </c>
      <c r="K26" s="286"/>
      <c r="L26" s="165">
        <f t="shared" si="2"/>
        <v>5397</v>
      </c>
      <c r="M26" s="179"/>
      <c r="N26" s="179"/>
      <c r="O26" s="193"/>
      <c r="P26" s="201"/>
      <c r="Q26" s="208"/>
      <c r="R26" s="299" t="s">
        <v>50</v>
      </c>
      <c r="S26" s="299"/>
      <c r="T26" s="318"/>
      <c r="Z26" s="11" t="s">
        <v>78</v>
      </c>
      <c r="AA26" s="31"/>
      <c r="AB26" s="31"/>
      <c r="AC26" s="31"/>
      <c r="AD26" s="57"/>
      <c r="AE26" s="328" t="s">
        <v>131</v>
      </c>
      <c r="AF26" s="268">
        <v>2</v>
      </c>
      <c r="AG26" s="108" t="s">
        <v>79</v>
      </c>
      <c r="AH26" s="112"/>
      <c r="AI26" s="128">
        <v>44246</v>
      </c>
      <c r="AJ26" s="143"/>
      <c r="AK26" s="165">
        <f t="shared" si="3"/>
        <v>88492</v>
      </c>
      <c r="AL26" s="179"/>
      <c r="AM26" s="179"/>
      <c r="AN26" s="193"/>
      <c r="AO26" s="201"/>
      <c r="AP26" s="208"/>
      <c r="AQ26" s="299" t="s">
        <v>50</v>
      </c>
      <c r="AR26" s="299"/>
      <c r="AS26" s="318"/>
    </row>
    <row r="27" spans="1:45" ht="18" customHeight="1">
      <c r="A27" s="11" t="s">
        <v>80</v>
      </c>
      <c r="B27" s="31"/>
      <c r="C27" s="31"/>
      <c r="D27" s="31"/>
      <c r="E27" s="57"/>
      <c r="F27" s="72"/>
      <c r="G27" s="268">
        <v>0.5</v>
      </c>
      <c r="H27" s="108" t="s">
        <v>41</v>
      </c>
      <c r="I27" s="112"/>
      <c r="J27" s="132">
        <v>28900</v>
      </c>
      <c r="K27" s="147"/>
      <c r="L27" s="162">
        <f t="shared" si="2"/>
        <v>14450</v>
      </c>
      <c r="M27" s="176"/>
      <c r="N27" s="176"/>
      <c r="O27" s="193"/>
      <c r="P27" s="201"/>
      <c r="Q27" s="208"/>
      <c r="R27" s="296"/>
      <c r="S27" s="296"/>
      <c r="T27" s="315"/>
      <c r="Z27" s="11" t="s">
        <v>80</v>
      </c>
      <c r="AA27" s="31"/>
      <c r="AB27" s="31"/>
      <c r="AC27" s="31"/>
      <c r="AD27" s="57"/>
      <c r="AE27" s="72"/>
      <c r="AF27" s="268">
        <v>1.5</v>
      </c>
      <c r="AG27" s="108" t="s">
        <v>41</v>
      </c>
      <c r="AH27" s="112"/>
      <c r="AI27" s="132">
        <v>28900</v>
      </c>
      <c r="AJ27" s="147"/>
      <c r="AK27" s="162">
        <f t="shared" si="3"/>
        <v>43350</v>
      </c>
      <c r="AL27" s="176"/>
      <c r="AM27" s="176"/>
      <c r="AN27" s="193"/>
      <c r="AO27" s="201"/>
      <c r="AP27" s="208"/>
      <c r="AQ27" s="296"/>
      <c r="AR27" s="296"/>
      <c r="AS27" s="315"/>
    </row>
    <row r="28" spans="1:45" ht="18" customHeight="1">
      <c r="A28" s="11" t="s">
        <v>81</v>
      </c>
      <c r="B28" s="31"/>
      <c r="C28" s="31"/>
      <c r="D28" s="31"/>
      <c r="E28" s="57"/>
      <c r="F28" s="72"/>
      <c r="G28" s="268">
        <v>1</v>
      </c>
      <c r="H28" s="108" t="s">
        <v>82</v>
      </c>
      <c r="I28" s="112"/>
      <c r="J28" s="133">
        <v>4960</v>
      </c>
      <c r="K28" s="148"/>
      <c r="L28" s="162">
        <f t="shared" si="2"/>
        <v>4960</v>
      </c>
      <c r="M28" s="176"/>
      <c r="N28" s="176"/>
      <c r="O28" s="193"/>
      <c r="P28" s="201"/>
      <c r="Q28" s="208"/>
      <c r="R28" s="296"/>
      <c r="S28" s="296"/>
      <c r="T28" s="315"/>
      <c r="Z28" s="11" t="s">
        <v>81</v>
      </c>
      <c r="AA28" s="31"/>
      <c r="AB28" s="31"/>
      <c r="AC28" s="31"/>
      <c r="AD28" s="57"/>
      <c r="AE28" s="72"/>
      <c r="AF28" s="268">
        <v>1</v>
      </c>
      <c r="AG28" s="108" t="s">
        <v>82</v>
      </c>
      <c r="AH28" s="112"/>
      <c r="AI28" s="133">
        <v>4960</v>
      </c>
      <c r="AJ28" s="148"/>
      <c r="AK28" s="162">
        <f t="shared" si="3"/>
        <v>4960</v>
      </c>
      <c r="AL28" s="176"/>
      <c r="AM28" s="176"/>
      <c r="AN28" s="193"/>
      <c r="AO28" s="201"/>
      <c r="AP28" s="208"/>
      <c r="AQ28" s="296"/>
      <c r="AR28" s="296"/>
      <c r="AS28" s="315"/>
    </row>
    <row r="29" spans="1:45" ht="18" customHeight="1">
      <c r="A29" s="246" t="s">
        <v>130</v>
      </c>
      <c r="B29" s="249"/>
      <c r="C29" s="249"/>
      <c r="D29" s="249"/>
      <c r="E29" s="256"/>
      <c r="F29" s="72"/>
      <c r="G29" s="268">
        <v>1</v>
      </c>
      <c r="H29" s="272" t="s">
        <v>49</v>
      </c>
      <c r="I29" s="274"/>
      <c r="J29" s="283">
        <v>3000</v>
      </c>
      <c r="K29" s="287"/>
      <c r="L29" s="162">
        <f t="shared" si="2"/>
        <v>3000</v>
      </c>
      <c r="M29" s="176"/>
      <c r="N29" s="176"/>
      <c r="O29" s="193"/>
      <c r="P29" s="201"/>
      <c r="Q29" s="208"/>
      <c r="R29" s="296"/>
      <c r="S29" s="296"/>
      <c r="T29" s="315"/>
      <c r="Z29" s="246"/>
      <c r="AA29" s="249"/>
      <c r="AB29" s="249"/>
      <c r="AC29" s="249"/>
      <c r="AD29" s="256"/>
      <c r="AE29" s="72"/>
      <c r="AF29" s="268"/>
      <c r="AG29" s="272"/>
      <c r="AH29" s="274"/>
      <c r="AI29" s="283"/>
      <c r="AJ29" s="287"/>
      <c r="AK29" s="162" t="str">
        <f t="shared" si="3"/>
        <v/>
      </c>
      <c r="AL29" s="176"/>
      <c r="AM29" s="176"/>
      <c r="AN29" s="193"/>
      <c r="AO29" s="201"/>
      <c r="AP29" s="208"/>
      <c r="AQ29" s="296"/>
      <c r="AR29" s="296"/>
      <c r="AS29" s="315"/>
    </row>
    <row r="30" spans="1:45" ht="18" customHeight="1">
      <c r="A30" s="9"/>
      <c r="B30" s="29"/>
      <c r="C30" s="29"/>
      <c r="D30" s="29"/>
      <c r="E30" s="55"/>
      <c r="F30" s="72"/>
      <c r="G30" s="269"/>
      <c r="H30" s="109"/>
      <c r="I30" s="114"/>
      <c r="J30" s="284"/>
      <c r="K30" s="288"/>
      <c r="L30" s="166" t="str">
        <f t="shared" si="2"/>
        <v/>
      </c>
      <c r="M30" s="180"/>
      <c r="N30" s="180"/>
      <c r="O30" s="194"/>
      <c r="P30" s="202"/>
      <c r="Q30" s="209"/>
      <c r="R30" s="296"/>
      <c r="S30" s="296"/>
      <c r="T30" s="315"/>
      <c r="Z30" s="9"/>
      <c r="AA30" s="29"/>
      <c r="AB30" s="29"/>
      <c r="AC30" s="29"/>
      <c r="AD30" s="55"/>
      <c r="AE30" s="72"/>
      <c r="AF30" s="269"/>
      <c r="AG30" s="109"/>
      <c r="AH30" s="114"/>
      <c r="AI30" s="284"/>
      <c r="AJ30" s="288"/>
      <c r="AK30" s="166" t="str">
        <f t="shared" si="3"/>
        <v/>
      </c>
      <c r="AL30" s="180"/>
      <c r="AM30" s="180"/>
      <c r="AN30" s="194"/>
      <c r="AO30" s="202"/>
      <c r="AP30" s="209"/>
      <c r="AQ30" s="296"/>
      <c r="AR30" s="296"/>
      <c r="AS30" s="315"/>
    </row>
    <row r="31" spans="1:45" ht="18" customHeight="1">
      <c r="A31" s="11" t="s">
        <v>83</v>
      </c>
      <c r="B31" s="31"/>
      <c r="C31" s="31"/>
      <c r="D31" s="31"/>
      <c r="E31" s="58" t="s">
        <v>84</v>
      </c>
      <c r="F31" s="74"/>
      <c r="G31" s="31"/>
      <c r="H31" s="31"/>
      <c r="I31" s="31"/>
      <c r="J31" s="31"/>
      <c r="K31" s="149"/>
      <c r="L31" s="164">
        <f>SUM(L25:N30)</f>
        <v>27807</v>
      </c>
      <c r="M31" s="178"/>
      <c r="N31" s="178"/>
      <c r="O31" s="195"/>
      <c r="P31" s="203"/>
      <c r="Q31" s="210"/>
      <c r="R31" s="296"/>
      <c r="S31" s="296"/>
      <c r="T31" s="315"/>
      <c r="Z31" s="11" t="s">
        <v>83</v>
      </c>
      <c r="AA31" s="31"/>
      <c r="AB31" s="31"/>
      <c r="AC31" s="31"/>
      <c r="AD31" s="58" t="s">
        <v>84</v>
      </c>
      <c r="AE31" s="74"/>
      <c r="AF31" s="31"/>
      <c r="AG31" s="31"/>
      <c r="AH31" s="31"/>
      <c r="AI31" s="31"/>
      <c r="AJ31" s="149"/>
      <c r="AK31" s="164">
        <f>SUM(AK25:AM30)</f>
        <v>143972</v>
      </c>
      <c r="AL31" s="178"/>
      <c r="AM31" s="178"/>
      <c r="AN31" s="195"/>
      <c r="AO31" s="203"/>
      <c r="AP31" s="210"/>
      <c r="AQ31" s="296"/>
      <c r="AR31" s="296"/>
      <c r="AS31" s="315"/>
    </row>
    <row r="32" spans="1:45" ht="18" customHeight="1">
      <c r="A32" s="11" t="s">
        <v>85</v>
      </c>
      <c r="B32" s="31"/>
      <c r="C32" s="31"/>
      <c r="D32" s="31"/>
      <c r="E32" s="58" t="s">
        <v>86</v>
      </c>
      <c r="F32" s="73" t="s">
        <v>75</v>
      </c>
      <c r="G32" s="94"/>
      <c r="H32" s="94"/>
      <c r="I32" s="94"/>
      <c r="J32" s="134" t="s">
        <v>88</v>
      </c>
      <c r="K32" s="150"/>
      <c r="L32" s="164">
        <f>+L24+L31</f>
        <v>47216</v>
      </c>
      <c r="M32" s="178"/>
      <c r="N32" s="178"/>
      <c r="O32" s="195"/>
      <c r="P32" s="203"/>
      <c r="Q32" s="210"/>
      <c r="R32" s="296"/>
      <c r="S32" s="296"/>
      <c r="T32" s="315"/>
      <c r="Z32" s="11" t="s">
        <v>85</v>
      </c>
      <c r="AA32" s="31"/>
      <c r="AB32" s="31"/>
      <c r="AC32" s="31"/>
      <c r="AD32" s="58" t="s">
        <v>86</v>
      </c>
      <c r="AE32" s="73" t="s">
        <v>75</v>
      </c>
      <c r="AF32" s="94"/>
      <c r="AG32" s="94"/>
      <c r="AH32" s="94"/>
      <c r="AI32" s="134" t="s">
        <v>88</v>
      </c>
      <c r="AJ32" s="150"/>
      <c r="AK32" s="164">
        <f>+AK24+AK31</f>
        <v>152480</v>
      </c>
      <c r="AL32" s="178"/>
      <c r="AM32" s="178"/>
      <c r="AN32" s="195"/>
      <c r="AO32" s="203"/>
      <c r="AP32" s="210"/>
      <c r="AQ32" s="296"/>
      <c r="AR32" s="296"/>
      <c r="AS32" s="315"/>
    </row>
    <row r="33" spans="1:50" ht="18" customHeight="1">
      <c r="A33" s="12" t="s">
        <v>89</v>
      </c>
      <c r="B33" s="32" t="s">
        <v>76</v>
      </c>
      <c r="C33" s="45"/>
      <c r="D33" s="45"/>
      <c r="E33" s="59"/>
      <c r="F33" s="75"/>
      <c r="G33" s="270"/>
      <c r="H33" s="110" t="s">
        <v>77</v>
      </c>
      <c r="I33" s="115"/>
      <c r="J33" s="285"/>
      <c r="K33" s="289"/>
      <c r="L33" s="165" t="str">
        <f>IF(G33="","",ROUNDDOWN(G33*J33,0))</f>
        <v/>
      </c>
      <c r="M33" s="179"/>
      <c r="N33" s="179"/>
      <c r="O33" s="196"/>
      <c r="P33" s="204"/>
      <c r="Q33" s="211"/>
      <c r="R33" s="298"/>
      <c r="S33" s="298"/>
      <c r="T33" s="317"/>
      <c r="Z33" s="12" t="s">
        <v>89</v>
      </c>
      <c r="AA33" s="32" t="s">
        <v>76</v>
      </c>
      <c r="AB33" s="45"/>
      <c r="AC33" s="45"/>
      <c r="AD33" s="59"/>
      <c r="AE33" s="329" t="s">
        <v>137</v>
      </c>
      <c r="AF33" s="333">
        <v>11.6</v>
      </c>
      <c r="AG33" s="110" t="s">
        <v>77</v>
      </c>
      <c r="AH33" s="115"/>
      <c r="AI33" s="342">
        <v>1195</v>
      </c>
      <c r="AJ33" s="347"/>
      <c r="AK33" s="165">
        <f>IF(AF33="","",ROUNDDOWN(AF33*AI33,0))</f>
        <v>13862</v>
      </c>
      <c r="AL33" s="179"/>
      <c r="AM33" s="179"/>
      <c r="AN33" s="196"/>
      <c r="AO33" s="204"/>
      <c r="AP33" s="211"/>
      <c r="AQ33" s="298"/>
      <c r="AR33" s="298"/>
      <c r="AS33" s="317"/>
    </row>
    <row r="34" spans="1:50" ht="18" customHeight="1">
      <c r="A34" s="13"/>
      <c r="B34" s="32" t="s">
        <v>90</v>
      </c>
      <c r="C34" s="45"/>
      <c r="D34" s="45"/>
      <c r="E34" s="59"/>
      <c r="F34" s="76"/>
      <c r="G34" s="270"/>
      <c r="H34" s="110" t="s">
        <v>79</v>
      </c>
      <c r="I34" s="115"/>
      <c r="J34" s="285"/>
      <c r="K34" s="289"/>
      <c r="L34" s="162" t="str">
        <f>IF(G34="","",ROUNDDOWN(G34*J34,0))</f>
        <v/>
      </c>
      <c r="M34" s="176"/>
      <c r="N34" s="176"/>
      <c r="O34" s="193"/>
      <c r="P34" s="201"/>
      <c r="Q34" s="208"/>
      <c r="R34" s="296"/>
      <c r="S34" s="296"/>
      <c r="T34" s="315"/>
      <c r="Z34" s="13"/>
      <c r="AA34" s="32" t="s">
        <v>90</v>
      </c>
      <c r="AB34" s="45"/>
      <c r="AC34" s="45"/>
      <c r="AD34" s="59"/>
      <c r="AE34" s="330" t="s">
        <v>138</v>
      </c>
      <c r="AF34" s="333">
        <v>7.2</v>
      </c>
      <c r="AG34" s="110" t="s">
        <v>79</v>
      </c>
      <c r="AH34" s="115"/>
      <c r="AI34" s="342">
        <v>13900</v>
      </c>
      <c r="AJ34" s="347"/>
      <c r="AK34" s="162">
        <f>IF(AF34="","",ROUNDDOWN(AF34*AI34,0))</f>
        <v>100080</v>
      </c>
      <c r="AL34" s="176"/>
      <c r="AM34" s="176"/>
      <c r="AN34" s="193"/>
      <c r="AO34" s="201"/>
      <c r="AP34" s="208"/>
      <c r="AQ34" s="296"/>
      <c r="AR34" s="296"/>
      <c r="AS34" s="315"/>
    </row>
    <row r="35" spans="1:50" ht="18" customHeight="1">
      <c r="A35" s="13"/>
      <c r="B35" s="32" t="s">
        <v>92</v>
      </c>
      <c r="C35" s="45"/>
      <c r="D35" s="45"/>
      <c r="E35" s="59"/>
      <c r="F35" s="75"/>
      <c r="G35" s="270"/>
      <c r="H35" s="110" t="s">
        <v>77</v>
      </c>
      <c r="I35" s="115"/>
      <c r="J35" s="285"/>
      <c r="K35" s="289"/>
      <c r="L35" s="162" t="str">
        <f>IF(G35="","",ROUNDDOWN(G35*J35,0))</f>
        <v/>
      </c>
      <c r="M35" s="176"/>
      <c r="N35" s="176"/>
      <c r="O35" s="193"/>
      <c r="P35" s="201"/>
      <c r="Q35" s="208"/>
      <c r="R35" s="296"/>
      <c r="S35" s="296"/>
      <c r="T35" s="315"/>
      <c r="Z35" s="13"/>
      <c r="AA35" s="32" t="s">
        <v>92</v>
      </c>
      <c r="AB35" s="45"/>
      <c r="AC35" s="45"/>
      <c r="AD35" s="59"/>
      <c r="AE35" s="75"/>
      <c r="AF35" s="270"/>
      <c r="AG35" s="110" t="s">
        <v>77</v>
      </c>
      <c r="AH35" s="115"/>
      <c r="AI35" s="343"/>
      <c r="AJ35" s="348"/>
      <c r="AK35" s="162" t="str">
        <f>IF(AF35="","",ROUNDDOWN(AF35*AI35,0))</f>
        <v/>
      </c>
      <c r="AL35" s="176"/>
      <c r="AM35" s="176"/>
      <c r="AN35" s="193"/>
      <c r="AO35" s="201"/>
      <c r="AP35" s="208"/>
      <c r="AQ35" s="296"/>
      <c r="AR35" s="296"/>
      <c r="AS35" s="315"/>
    </row>
    <row r="36" spans="1:50" ht="18" customHeight="1">
      <c r="A36" s="13"/>
      <c r="B36" s="250"/>
      <c r="C36" s="251"/>
      <c r="D36" s="251"/>
      <c r="E36" s="257"/>
      <c r="F36" s="75"/>
      <c r="G36" s="270"/>
      <c r="H36" s="110"/>
      <c r="I36" s="115"/>
      <c r="J36" s="285"/>
      <c r="K36" s="289"/>
      <c r="L36" s="166" t="str">
        <f>IF(G36="","",ROUNDDOWN(G36*J36,0))</f>
        <v/>
      </c>
      <c r="M36" s="180"/>
      <c r="N36" s="180"/>
      <c r="O36" s="194"/>
      <c r="P36" s="202"/>
      <c r="Q36" s="209"/>
      <c r="R36" s="296"/>
      <c r="S36" s="296"/>
      <c r="T36" s="315"/>
      <c r="Z36" s="13"/>
      <c r="AA36" s="250"/>
      <c r="AB36" s="251"/>
      <c r="AC36" s="251"/>
      <c r="AD36" s="257"/>
      <c r="AE36" s="75"/>
      <c r="AF36" s="270"/>
      <c r="AG36" s="110"/>
      <c r="AH36" s="115"/>
      <c r="AI36" s="343"/>
      <c r="AJ36" s="348"/>
      <c r="AK36" s="166" t="str">
        <f>IF(AF36="","",ROUNDDOWN(AF36*AI36,0))</f>
        <v/>
      </c>
      <c r="AL36" s="180"/>
      <c r="AM36" s="180"/>
      <c r="AN36" s="194"/>
      <c r="AO36" s="202"/>
      <c r="AP36" s="209"/>
      <c r="AQ36" s="296"/>
      <c r="AR36" s="296"/>
      <c r="AS36" s="315"/>
    </row>
    <row r="37" spans="1:50" ht="18" customHeight="1">
      <c r="A37" s="14"/>
      <c r="B37" s="34" t="s">
        <v>93</v>
      </c>
      <c r="C37" s="47"/>
      <c r="D37" s="47"/>
      <c r="E37" s="58" t="s">
        <v>53</v>
      </c>
      <c r="F37" s="77"/>
      <c r="G37" s="95"/>
      <c r="H37" s="95"/>
      <c r="I37" s="95"/>
      <c r="J37" s="95"/>
      <c r="K37" s="152"/>
      <c r="L37" s="164">
        <f>SUM(L33:N36)</f>
        <v>0</v>
      </c>
      <c r="M37" s="178"/>
      <c r="N37" s="178"/>
      <c r="O37" s="195"/>
      <c r="P37" s="203"/>
      <c r="Q37" s="210"/>
      <c r="R37" s="296"/>
      <c r="S37" s="296"/>
      <c r="T37" s="315"/>
      <c r="Z37" s="14"/>
      <c r="AA37" s="34" t="s">
        <v>93</v>
      </c>
      <c r="AB37" s="47"/>
      <c r="AC37" s="47"/>
      <c r="AD37" s="58" t="s">
        <v>53</v>
      </c>
      <c r="AE37" s="77"/>
      <c r="AF37" s="95"/>
      <c r="AG37" s="95"/>
      <c r="AH37" s="95"/>
      <c r="AI37" s="95"/>
      <c r="AJ37" s="152"/>
      <c r="AK37" s="164">
        <f>SUM(AK33:AM36)</f>
        <v>113942</v>
      </c>
      <c r="AL37" s="178"/>
      <c r="AM37" s="178"/>
      <c r="AN37" s="195"/>
      <c r="AO37" s="203"/>
      <c r="AP37" s="210"/>
      <c r="AQ37" s="296"/>
      <c r="AR37" s="296"/>
      <c r="AS37" s="315"/>
    </row>
    <row r="38" spans="1:50" ht="18" customHeight="1">
      <c r="A38" s="15" t="s">
        <v>85</v>
      </c>
      <c r="B38" s="35"/>
      <c r="C38" s="35"/>
      <c r="D38" s="35"/>
      <c r="E38" s="61" t="s">
        <v>94</v>
      </c>
      <c r="F38" s="78" t="s">
        <v>95</v>
      </c>
      <c r="G38" s="96"/>
      <c r="H38" s="96"/>
      <c r="I38" s="96"/>
      <c r="J38" s="96"/>
      <c r="K38" s="153"/>
      <c r="L38" s="164">
        <f>L32+L37</f>
        <v>47216</v>
      </c>
      <c r="M38" s="178"/>
      <c r="N38" s="178"/>
      <c r="O38" s="195"/>
      <c r="P38" s="203"/>
      <c r="Q38" s="210"/>
      <c r="R38" s="300"/>
      <c r="S38" s="300"/>
      <c r="T38" s="319"/>
      <c r="X38" s="2" t="s">
        <v>125</v>
      </c>
      <c r="Z38" s="15" t="s">
        <v>85</v>
      </c>
      <c r="AA38" s="35"/>
      <c r="AB38" s="35"/>
      <c r="AC38" s="35"/>
      <c r="AD38" s="61" t="s">
        <v>94</v>
      </c>
      <c r="AE38" s="78" t="s">
        <v>95</v>
      </c>
      <c r="AF38" s="96"/>
      <c r="AG38" s="96"/>
      <c r="AH38" s="96"/>
      <c r="AI38" s="96"/>
      <c r="AJ38" s="153"/>
      <c r="AK38" s="164">
        <f>AK32+AK37</f>
        <v>266422</v>
      </c>
      <c r="AL38" s="178"/>
      <c r="AM38" s="178"/>
      <c r="AN38" s="195"/>
      <c r="AO38" s="203"/>
      <c r="AP38" s="210"/>
      <c r="AQ38" s="300"/>
      <c r="AR38" s="300"/>
      <c r="AS38" s="319"/>
      <c r="AW38" s="2" t="s">
        <v>125</v>
      </c>
    </row>
    <row r="39" spans="1:50" ht="18" customHeight="1">
      <c r="A39" s="16" t="s">
        <v>96</v>
      </c>
      <c r="B39" s="36"/>
      <c r="C39" s="36"/>
      <c r="D39" s="36"/>
      <c r="E39" s="56" t="s">
        <v>97</v>
      </c>
      <c r="F39" s="263"/>
      <c r="G39" s="36" t="s">
        <v>39</v>
      </c>
      <c r="H39" s="36"/>
      <c r="I39" s="275"/>
      <c r="J39" s="36" t="s">
        <v>55</v>
      </c>
      <c r="K39" s="65"/>
      <c r="L39" s="166" t="str">
        <f>IF(F39="","",F39*I39)</f>
        <v/>
      </c>
      <c r="M39" s="180"/>
      <c r="N39" s="180"/>
      <c r="O39" s="196"/>
      <c r="P39" s="204"/>
      <c r="Q39" s="211"/>
      <c r="R39" s="301"/>
      <c r="S39" s="301"/>
      <c r="T39" s="320"/>
      <c r="X39" s="2" t="s">
        <v>126</v>
      </c>
      <c r="Z39" s="16" t="s">
        <v>96</v>
      </c>
      <c r="AA39" s="36"/>
      <c r="AB39" s="36"/>
      <c r="AC39" s="36"/>
      <c r="AD39" s="56" t="s">
        <v>97</v>
      </c>
      <c r="AE39" s="331">
        <v>10000</v>
      </c>
      <c r="AF39" s="36" t="s">
        <v>39</v>
      </c>
      <c r="AG39" s="36"/>
      <c r="AH39" s="334">
        <v>2</v>
      </c>
      <c r="AI39" s="36" t="s">
        <v>55</v>
      </c>
      <c r="AJ39" s="65"/>
      <c r="AK39" s="166">
        <f>IF(AE39="","",AE39*AH39)</f>
        <v>20000</v>
      </c>
      <c r="AL39" s="180"/>
      <c r="AM39" s="180"/>
      <c r="AN39" s="196"/>
      <c r="AO39" s="204"/>
      <c r="AP39" s="211"/>
      <c r="AQ39" s="349" t="s">
        <v>121</v>
      </c>
      <c r="AR39" s="352"/>
      <c r="AS39" s="353"/>
      <c r="AW39" s="2" t="s">
        <v>126</v>
      </c>
    </row>
    <row r="40" spans="1:50" ht="18" customHeight="1">
      <c r="A40" s="10" t="s">
        <v>33</v>
      </c>
      <c r="B40" s="30"/>
      <c r="C40" s="30"/>
      <c r="D40" s="30"/>
      <c r="E40" s="56" t="s">
        <v>98</v>
      </c>
      <c r="F40" s="80">
        <v>5000</v>
      </c>
      <c r="G40" s="31" t="s">
        <v>39</v>
      </c>
      <c r="H40" s="31"/>
      <c r="I40" s="275"/>
      <c r="J40" s="31" t="s">
        <v>55</v>
      </c>
      <c r="K40" s="57"/>
      <c r="L40" s="162" t="str">
        <f>IF(I40="","",F40*I40)</f>
        <v/>
      </c>
      <c r="M40" s="176"/>
      <c r="N40" s="176"/>
      <c r="O40" s="193"/>
      <c r="P40" s="201"/>
      <c r="Q40" s="208"/>
      <c r="R40" s="296"/>
      <c r="S40" s="296"/>
      <c r="T40" s="315"/>
      <c r="Z40" s="10" t="s">
        <v>33</v>
      </c>
      <c r="AA40" s="30"/>
      <c r="AB40" s="30"/>
      <c r="AC40" s="30"/>
      <c r="AD40" s="56" t="s">
        <v>98</v>
      </c>
      <c r="AE40" s="80">
        <v>5000</v>
      </c>
      <c r="AF40" s="31" t="s">
        <v>39</v>
      </c>
      <c r="AG40" s="31"/>
      <c r="AH40" s="334">
        <v>1</v>
      </c>
      <c r="AI40" s="31" t="s">
        <v>55</v>
      </c>
      <c r="AJ40" s="57"/>
      <c r="AK40" s="162">
        <f>IF(AH40="","",AE40*AH40)</f>
        <v>5000</v>
      </c>
      <c r="AL40" s="176"/>
      <c r="AM40" s="176"/>
      <c r="AN40" s="193"/>
      <c r="AO40" s="201"/>
      <c r="AP40" s="208"/>
      <c r="AQ40" s="350" t="s">
        <v>54</v>
      </c>
      <c r="AR40" s="350"/>
      <c r="AS40" s="354"/>
    </row>
    <row r="41" spans="1:50" ht="18" customHeight="1">
      <c r="A41" s="11" t="s">
        <v>99</v>
      </c>
      <c r="B41" s="31"/>
      <c r="C41" s="31"/>
      <c r="D41" s="31"/>
      <c r="E41" s="58" t="s">
        <v>3</v>
      </c>
      <c r="F41" s="73" t="s">
        <v>28</v>
      </c>
      <c r="G41" s="94"/>
      <c r="H41" s="94"/>
      <c r="I41" s="276">
        <v>1.5</v>
      </c>
      <c r="J41" s="31" t="s">
        <v>56</v>
      </c>
      <c r="K41" s="57"/>
      <c r="L41" s="162">
        <f>IF(ROUNDDOWN(L32*I41/100,0)&lt;U41,U41,ROUNDDOWN(L32*I41/100,0))</f>
        <v>3000</v>
      </c>
      <c r="M41" s="176"/>
      <c r="N41" s="176"/>
      <c r="O41" s="193"/>
      <c r="P41" s="201"/>
      <c r="Q41" s="208"/>
      <c r="R41" s="302"/>
      <c r="S41" s="302"/>
      <c r="T41" s="321"/>
      <c r="U41" s="2">
        <v>3000</v>
      </c>
      <c r="Z41" s="11" t="s">
        <v>99</v>
      </c>
      <c r="AA41" s="31"/>
      <c r="AB41" s="31"/>
      <c r="AC41" s="31"/>
      <c r="AD41" s="58" t="s">
        <v>3</v>
      </c>
      <c r="AE41" s="73" t="s">
        <v>28</v>
      </c>
      <c r="AF41" s="94"/>
      <c r="AG41" s="94"/>
      <c r="AH41" s="276">
        <v>5.8</v>
      </c>
      <c r="AI41" s="31" t="s">
        <v>56</v>
      </c>
      <c r="AJ41" s="57"/>
      <c r="AK41" s="162">
        <f>IF(ROUNDDOWN(AK32*AH41/100,0)&lt;AT41,AY41,ROUNDDOWN(AK32*AH41/100,0))</f>
        <v>8843</v>
      </c>
      <c r="AL41" s="176"/>
      <c r="AM41" s="176"/>
      <c r="AN41" s="193"/>
      <c r="AO41" s="201"/>
      <c r="AP41" s="208"/>
      <c r="AQ41" s="302"/>
      <c r="AR41" s="302"/>
      <c r="AS41" s="321"/>
      <c r="AT41" s="2">
        <v>3000</v>
      </c>
    </row>
    <row r="42" spans="1:50" ht="18" customHeight="1">
      <c r="A42" s="11" t="s">
        <v>91</v>
      </c>
      <c r="B42" s="31"/>
      <c r="C42" s="31"/>
      <c r="D42" s="31"/>
      <c r="E42" s="58" t="s">
        <v>100</v>
      </c>
      <c r="F42" s="264"/>
      <c r="G42" s="31" t="s">
        <v>39</v>
      </c>
      <c r="H42" s="31"/>
      <c r="I42" s="277"/>
      <c r="J42" s="31" t="s">
        <v>41</v>
      </c>
      <c r="K42" s="57"/>
      <c r="L42" s="162" t="str">
        <f>IF(I42="","",F42*I42)</f>
        <v/>
      </c>
      <c r="M42" s="176"/>
      <c r="N42" s="176"/>
      <c r="O42" s="193"/>
      <c r="P42" s="201"/>
      <c r="Q42" s="208"/>
      <c r="R42" s="296"/>
      <c r="S42" s="296"/>
      <c r="T42" s="315"/>
      <c r="Z42" s="11" t="s">
        <v>91</v>
      </c>
      <c r="AA42" s="31"/>
      <c r="AB42" s="31"/>
      <c r="AC42" s="31"/>
      <c r="AD42" s="58" t="s">
        <v>100</v>
      </c>
      <c r="AE42" s="332">
        <v>18700</v>
      </c>
      <c r="AF42" s="31" t="s">
        <v>39</v>
      </c>
      <c r="AG42" s="31"/>
      <c r="AH42" s="335">
        <v>4</v>
      </c>
      <c r="AI42" s="31" t="s">
        <v>41</v>
      </c>
      <c r="AJ42" s="57"/>
      <c r="AK42" s="162">
        <f>IF(AH42="","",AE42*AH42)</f>
        <v>74800</v>
      </c>
      <c r="AL42" s="176"/>
      <c r="AM42" s="176"/>
      <c r="AN42" s="193"/>
      <c r="AO42" s="201"/>
      <c r="AP42" s="208"/>
      <c r="AQ42" s="351" t="s">
        <v>122</v>
      </c>
      <c r="AR42" s="351"/>
      <c r="AS42" s="355"/>
    </row>
    <row r="43" spans="1:50" ht="18" customHeight="1">
      <c r="A43" s="11" t="s">
        <v>101</v>
      </c>
      <c r="B43" s="31"/>
      <c r="C43" s="31"/>
      <c r="D43" s="31"/>
      <c r="E43" s="62" t="s">
        <v>102</v>
      </c>
      <c r="F43" s="73" t="s">
        <v>103</v>
      </c>
      <c r="G43" s="94"/>
      <c r="H43" s="94"/>
      <c r="I43" s="278"/>
      <c r="J43" s="31" t="s">
        <v>56</v>
      </c>
      <c r="K43" s="57"/>
      <c r="L43" s="162" t="str">
        <f>IF(I43="","",IF(L37=0,0,(IF(ROUNDDOWN(L37*I43/100,0)&lt;BN43,BN43,ROUNDDOWN(L37*I43/100,0)))))</f>
        <v/>
      </c>
      <c r="M43" s="176"/>
      <c r="N43" s="176"/>
      <c r="O43" s="193"/>
      <c r="P43" s="201"/>
      <c r="Q43" s="208"/>
      <c r="R43" s="303"/>
      <c r="S43" s="296"/>
      <c r="T43" s="315"/>
      <c r="U43" s="2">
        <v>3000</v>
      </c>
      <c r="Z43" s="11" t="s">
        <v>101</v>
      </c>
      <c r="AA43" s="31"/>
      <c r="AB43" s="31"/>
      <c r="AC43" s="31"/>
      <c r="AD43" s="62" t="s">
        <v>102</v>
      </c>
      <c r="AE43" s="73" t="s">
        <v>103</v>
      </c>
      <c r="AF43" s="94"/>
      <c r="AG43" s="94"/>
      <c r="AH43" s="336">
        <v>5.8</v>
      </c>
      <c r="AI43" s="31" t="s">
        <v>56</v>
      </c>
      <c r="AJ43" s="57"/>
      <c r="AK43" s="162">
        <f>IF(AH43="","",IF(AK37=0,0,(IF(ROUNDDOWN(AK37*AH43/100,0)&lt;CM43,CM43,ROUNDDOWN(AK37*AH43/100,0)))))</f>
        <v>6608</v>
      </c>
      <c r="AL43" s="176"/>
      <c r="AM43" s="176"/>
      <c r="AN43" s="193"/>
      <c r="AO43" s="201"/>
      <c r="AP43" s="208"/>
      <c r="AQ43" s="303"/>
      <c r="AR43" s="296"/>
      <c r="AS43" s="315"/>
      <c r="AT43" s="2">
        <v>3000</v>
      </c>
    </row>
    <row r="44" spans="1:50" ht="12.75" customHeight="1">
      <c r="A44" s="17" t="s">
        <v>104</v>
      </c>
      <c r="B44" s="37"/>
      <c r="C44" s="37"/>
      <c r="D44" s="37"/>
      <c r="E44" s="62" t="s">
        <v>105</v>
      </c>
      <c r="F44" s="82" t="s">
        <v>127</v>
      </c>
      <c r="G44" s="97"/>
      <c r="H44" s="97"/>
      <c r="I44" s="97"/>
      <c r="J44" s="97"/>
      <c r="K44" s="154"/>
      <c r="L44" s="166">
        <f>ROUNDDOWN(L38*I45/100,0)</f>
        <v>14164</v>
      </c>
      <c r="M44" s="180"/>
      <c r="N44" s="180"/>
      <c r="O44" s="194"/>
      <c r="P44" s="202"/>
      <c r="Q44" s="209"/>
      <c r="R44" s="304"/>
      <c r="S44" s="309"/>
      <c r="T44" s="322"/>
      <c r="Z44" s="17" t="s">
        <v>104</v>
      </c>
      <c r="AA44" s="37"/>
      <c r="AB44" s="37"/>
      <c r="AC44" s="37"/>
      <c r="AD44" s="62" t="s">
        <v>105</v>
      </c>
      <c r="AE44" s="82" t="s">
        <v>127</v>
      </c>
      <c r="AF44" s="97"/>
      <c r="AG44" s="97"/>
      <c r="AH44" s="97"/>
      <c r="AI44" s="97"/>
      <c r="AJ44" s="154"/>
      <c r="AK44" s="166">
        <f>ROUNDDOWN(AK38*AH45/100,0)</f>
        <v>66605</v>
      </c>
      <c r="AL44" s="180"/>
      <c r="AM44" s="180"/>
      <c r="AN44" s="194"/>
      <c r="AO44" s="202"/>
      <c r="AP44" s="209"/>
      <c r="AQ44" s="304"/>
      <c r="AR44" s="309"/>
      <c r="AS44" s="322"/>
    </row>
    <row r="45" spans="1:50" ht="12.75" customHeight="1">
      <c r="A45" s="10"/>
      <c r="B45" s="30"/>
      <c r="C45" s="30"/>
      <c r="D45" s="30"/>
      <c r="E45" s="56"/>
      <c r="F45" s="83" t="s">
        <v>128</v>
      </c>
      <c r="G45" s="98"/>
      <c r="H45" s="98"/>
      <c r="I45" s="120" t="str">
        <f>IF(L38=0,0,IF(L38&lt;100000,"30",IF(L38&gt;=400000,"20","25")))</f>
        <v>30</v>
      </c>
      <c r="J45" s="30" t="s">
        <v>56</v>
      </c>
      <c r="K45" s="155"/>
      <c r="L45" s="165"/>
      <c r="M45" s="179"/>
      <c r="N45" s="179"/>
      <c r="O45" s="196"/>
      <c r="P45" s="204"/>
      <c r="Q45" s="211"/>
      <c r="R45" s="305"/>
      <c r="S45" s="310"/>
      <c r="T45" s="323"/>
      <c r="Z45" s="10"/>
      <c r="AA45" s="30"/>
      <c r="AB45" s="30"/>
      <c r="AC45" s="30"/>
      <c r="AD45" s="56"/>
      <c r="AE45" s="83" t="s">
        <v>128</v>
      </c>
      <c r="AF45" s="98"/>
      <c r="AG45" s="98"/>
      <c r="AH45" s="120" t="str">
        <f>IF(AK38=0,0,IF(AK38&lt;100000,"30",IF(AK38&gt;=400000,"20","25")))</f>
        <v>25</v>
      </c>
      <c r="AI45" s="30" t="s">
        <v>56</v>
      </c>
      <c r="AJ45" s="155"/>
      <c r="AK45" s="165"/>
      <c r="AL45" s="179"/>
      <c r="AM45" s="179"/>
      <c r="AN45" s="196"/>
      <c r="AO45" s="204"/>
      <c r="AP45" s="211"/>
      <c r="AQ45" s="305"/>
      <c r="AR45" s="310"/>
      <c r="AS45" s="323"/>
    </row>
    <row r="46" spans="1:50" ht="18" customHeight="1">
      <c r="A46" s="11" t="s">
        <v>6</v>
      </c>
      <c r="B46" s="31"/>
      <c r="C46" s="31"/>
      <c r="D46" s="31"/>
      <c r="E46" s="58" t="s">
        <v>107</v>
      </c>
      <c r="F46" s="73" t="s">
        <v>108</v>
      </c>
      <c r="G46" s="94"/>
      <c r="H46" s="94"/>
      <c r="I46" s="279" t="s">
        <v>126</v>
      </c>
      <c r="J46" s="95"/>
      <c r="K46" s="156"/>
      <c r="L46" s="162" t="str">
        <f>IF(I46="無","",(IF(ROUNDDOWN(L32*0.15,0)&lt;U46,U46,ROUNDDOWN(L32*0.15,0))))</f>
        <v/>
      </c>
      <c r="M46" s="176"/>
      <c r="N46" s="176"/>
      <c r="O46" s="193"/>
      <c r="P46" s="201"/>
      <c r="Q46" s="208"/>
      <c r="R46" s="302"/>
      <c r="S46" s="302"/>
      <c r="T46" s="321"/>
      <c r="U46" s="2">
        <v>14450</v>
      </c>
      <c r="Z46" s="11" t="s">
        <v>6</v>
      </c>
      <c r="AA46" s="31"/>
      <c r="AB46" s="31"/>
      <c r="AC46" s="31"/>
      <c r="AD46" s="58" t="s">
        <v>107</v>
      </c>
      <c r="AE46" s="73" t="s">
        <v>108</v>
      </c>
      <c r="AF46" s="94"/>
      <c r="AG46" s="94"/>
      <c r="AH46" s="337" t="s">
        <v>125</v>
      </c>
      <c r="AI46" s="95"/>
      <c r="AJ46" s="156"/>
      <c r="AK46" s="162">
        <f>IF(AH46="無","",(IF(ROUNDDOWN(AK32*0.15,0)&lt;AY46,AY46,ROUNDDOWN(AK32*0.15,0))))</f>
        <v>22872</v>
      </c>
      <c r="AL46" s="176"/>
      <c r="AM46" s="176"/>
      <c r="AN46" s="193"/>
      <c r="AO46" s="201"/>
      <c r="AP46" s="208"/>
      <c r="AQ46" s="302"/>
      <c r="AR46" s="302"/>
      <c r="AS46" s="321"/>
      <c r="AT46" s="2">
        <v>14450</v>
      </c>
    </row>
    <row r="47" spans="1:50" ht="18" customHeight="1">
      <c r="A47" s="11" t="s">
        <v>109</v>
      </c>
      <c r="B47" s="31"/>
      <c r="C47" s="31"/>
      <c r="D47" s="31"/>
      <c r="E47" s="63" t="s">
        <v>110</v>
      </c>
      <c r="F47" s="84">
        <v>9700</v>
      </c>
      <c r="G47" s="99" t="s">
        <v>123</v>
      </c>
      <c r="H47" s="99"/>
      <c r="I47" s="280"/>
      <c r="J47" s="31" t="s">
        <v>55</v>
      </c>
      <c r="K47" s="57"/>
      <c r="L47" s="162" t="str">
        <f>IF(I47="","",F47*I47)</f>
        <v/>
      </c>
      <c r="M47" s="176"/>
      <c r="N47" s="176"/>
      <c r="O47" s="193"/>
      <c r="P47" s="201"/>
      <c r="Q47" s="208"/>
      <c r="R47" s="296"/>
      <c r="S47" s="296"/>
      <c r="T47" s="315"/>
      <c r="V47" s="2">
        <v>10000</v>
      </c>
      <c r="W47" s="2">
        <v>0</v>
      </c>
      <c r="X47" s="2">
        <v>20</v>
      </c>
      <c r="Y47" s="243">
        <v>1.5</v>
      </c>
      <c r="Z47" s="11" t="s">
        <v>109</v>
      </c>
      <c r="AA47" s="31"/>
      <c r="AB47" s="31"/>
      <c r="AC47" s="31"/>
      <c r="AD47" s="63" t="s">
        <v>110</v>
      </c>
      <c r="AE47" s="84">
        <v>9700</v>
      </c>
      <c r="AF47" s="99" t="s">
        <v>123</v>
      </c>
      <c r="AG47" s="99"/>
      <c r="AH47" s="338">
        <v>2</v>
      </c>
      <c r="AI47" s="31" t="s">
        <v>55</v>
      </c>
      <c r="AJ47" s="57"/>
      <c r="AK47" s="162">
        <f>IF(AH47="","",AE47*AH47)</f>
        <v>19400</v>
      </c>
      <c r="AL47" s="176"/>
      <c r="AM47" s="176"/>
      <c r="AN47" s="193"/>
      <c r="AO47" s="201"/>
      <c r="AP47" s="208"/>
      <c r="AQ47" s="296"/>
      <c r="AR47" s="296"/>
      <c r="AS47" s="315"/>
      <c r="AU47" s="2">
        <v>10000</v>
      </c>
      <c r="AV47" s="2">
        <v>0</v>
      </c>
      <c r="AW47" s="2">
        <v>20</v>
      </c>
      <c r="AX47" s="243">
        <v>1.5</v>
      </c>
    </row>
    <row r="48" spans="1:50" ht="18" customHeight="1">
      <c r="A48" s="15" t="s">
        <v>111</v>
      </c>
      <c r="B48" s="35"/>
      <c r="C48" s="35"/>
      <c r="D48" s="35"/>
      <c r="E48" s="64" t="s">
        <v>112</v>
      </c>
      <c r="F48" s="85">
        <v>5000</v>
      </c>
      <c r="G48" s="100" t="s">
        <v>124</v>
      </c>
      <c r="H48" s="100"/>
      <c r="I48" s="281">
        <v>1</v>
      </c>
      <c r="J48" s="35" t="s">
        <v>22</v>
      </c>
      <c r="K48" s="66"/>
      <c r="L48" s="163">
        <f>IF(I48="","",F48*I48)</f>
        <v>5000</v>
      </c>
      <c r="M48" s="177"/>
      <c r="N48" s="177"/>
      <c r="O48" s="197"/>
      <c r="P48" s="205"/>
      <c r="Q48" s="212"/>
      <c r="R48" s="300"/>
      <c r="S48" s="300"/>
      <c r="T48" s="319"/>
      <c r="V48" s="2">
        <v>15000</v>
      </c>
      <c r="W48" s="2">
        <v>1</v>
      </c>
      <c r="X48" s="2">
        <v>25</v>
      </c>
      <c r="Y48" s="243">
        <v>5.8</v>
      </c>
      <c r="Z48" s="15" t="s">
        <v>111</v>
      </c>
      <c r="AA48" s="35"/>
      <c r="AB48" s="35"/>
      <c r="AC48" s="35"/>
      <c r="AD48" s="64" t="s">
        <v>112</v>
      </c>
      <c r="AE48" s="85">
        <v>5000</v>
      </c>
      <c r="AF48" s="100" t="s">
        <v>124</v>
      </c>
      <c r="AG48" s="100"/>
      <c r="AH48" s="281">
        <v>1</v>
      </c>
      <c r="AI48" s="35" t="s">
        <v>22</v>
      </c>
      <c r="AJ48" s="66"/>
      <c r="AK48" s="163">
        <f>IF(AH48="","",AE48*AH48)</f>
        <v>5000</v>
      </c>
      <c r="AL48" s="177"/>
      <c r="AM48" s="177"/>
      <c r="AN48" s="197"/>
      <c r="AO48" s="205"/>
      <c r="AP48" s="212"/>
      <c r="AQ48" s="300"/>
      <c r="AR48" s="300"/>
      <c r="AS48" s="319"/>
      <c r="AU48" s="2">
        <v>15000</v>
      </c>
      <c r="AV48" s="2">
        <v>1</v>
      </c>
      <c r="AW48" s="2">
        <v>25</v>
      </c>
      <c r="AX48" s="243">
        <v>5.8</v>
      </c>
    </row>
    <row r="49" spans="1:50" ht="18" customHeight="1">
      <c r="A49" s="16" t="s">
        <v>113</v>
      </c>
      <c r="B49" s="36"/>
      <c r="C49" s="36"/>
      <c r="D49" s="36"/>
      <c r="E49" s="65"/>
      <c r="F49" s="86" t="s">
        <v>114</v>
      </c>
      <c r="G49" s="101"/>
      <c r="H49" s="101"/>
      <c r="I49" s="101"/>
      <c r="J49" s="101"/>
      <c r="K49" s="157"/>
      <c r="L49" s="165">
        <f>SUM(L38:N48)</f>
        <v>69380</v>
      </c>
      <c r="M49" s="179"/>
      <c r="N49" s="179"/>
      <c r="O49" s="196"/>
      <c r="P49" s="204"/>
      <c r="Q49" s="211"/>
      <c r="R49" s="301"/>
      <c r="S49" s="301"/>
      <c r="T49" s="320"/>
      <c r="V49" s="2">
        <v>20000</v>
      </c>
      <c r="W49" s="2">
        <v>2</v>
      </c>
      <c r="X49" s="2">
        <v>30</v>
      </c>
      <c r="Y49" s="243">
        <v>8</v>
      </c>
      <c r="Z49" s="16" t="s">
        <v>113</v>
      </c>
      <c r="AA49" s="36"/>
      <c r="AB49" s="36"/>
      <c r="AC49" s="36"/>
      <c r="AD49" s="65"/>
      <c r="AE49" s="86" t="s">
        <v>114</v>
      </c>
      <c r="AF49" s="101"/>
      <c r="AG49" s="101"/>
      <c r="AH49" s="101"/>
      <c r="AI49" s="101"/>
      <c r="AJ49" s="157"/>
      <c r="AK49" s="165">
        <f>SUM(AK38:AM48)</f>
        <v>495550</v>
      </c>
      <c r="AL49" s="179"/>
      <c r="AM49" s="179"/>
      <c r="AN49" s="196"/>
      <c r="AO49" s="204"/>
      <c r="AP49" s="211"/>
      <c r="AQ49" s="301"/>
      <c r="AR49" s="301"/>
      <c r="AS49" s="320"/>
      <c r="AU49" s="2">
        <v>20000</v>
      </c>
      <c r="AV49" s="2">
        <v>2</v>
      </c>
      <c r="AW49" s="2">
        <v>30</v>
      </c>
      <c r="AX49" s="243">
        <v>8</v>
      </c>
    </row>
    <row r="50" spans="1:50" ht="18" customHeight="1">
      <c r="A50" s="11" t="s">
        <v>115</v>
      </c>
      <c r="B50" s="31"/>
      <c r="C50" s="31"/>
      <c r="D50" s="31"/>
      <c r="E50" s="57"/>
      <c r="F50" s="73" t="s">
        <v>116</v>
      </c>
      <c r="G50" s="94"/>
      <c r="H50" s="94"/>
      <c r="I50" s="94"/>
      <c r="J50" s="94"/>
      <c r="K50" s="113"/>
      <c r="L50" s="166">
        <f>ROUNDDOWN(L49,-3)</f>
        <v>69000</v>
      </c>
      <c r="M50" s="180"/>
      <c r="N50" s="180"/>
      <c r="O50" s="194"/>
      <c r="P50" s="202"/>
      <c r="Q50" s="209"/>
      <c r="R50" s="306"/>
      <c r="S50" s="306"/>
      <c r="T50" s="324"/>
      <c r="W50" s="2">
        <v>3</v>
      </c>
      <c r="Z50" s="11" t="s">
        <v>115</v>
      </c>
      <c r="AA50" s="31"/>
      <c r="AB50" s="31"/>
      <c r="AC50" s="31"/>
      <c r="AD50" s="57"/>
      <c r="AE50" s="73" t="s">
        <v>116</v>
      </c>
      <c r="AF50" s="94"/>
      <c r="AG50" s="94"/>
      <c r="AH50" s="94"/>
      <c r="AI50" s="94"/>
      <c r="AJ50" s="113"/>
      <c r="AK50" s="166">
        <f>ROUNDDOWN(AK49,-3)</f>
        <v>495000</v>
      </c>
      <c r="AL50" s="180"/>
      <c r="AM50" s="180"/>
      <c r="AN50" s="194"/>
      <c r="AO50" s="202"/>
      <c r="AP50" s="209"/>
      <c r="AQ50" s="306"/>
      <c r="AR50" s="306"/>
      <c r="AS50" s="324"/>
      <c r="AV50" s="2">
        <v>3</v>
      </c>
    </row>
    <row r="51" spans="1:50" ht="18" customHeight="1">
      <c r="A51" s="15" t="s">
        <v>9</v>
      </c>
      <c r="B51" s="35"/>
      <c r="C51" s="35"/>
      <c r="D51" s="35"/>
      <c r="E51" s="66"/>
      <c r="F51" s="87"/>
      <c r="G51" s="102"/>
      <c r="H51" s="102"/>
      <c r="I51" s="102"/>
      <c r="J51" s="102"/>
      <c r="K51" s="158"/>
      <c r="L51" s="166">
        <f>L50*0.1</f>
        <v>6900</v>
      </c>
      <c r="M51" s="180"/>
      <c r="N51" s="180"/>
      <c r="O51" s="194"/>
      <c r="P51" s="202"/>
      <c r="Q51" s="209"/>
      <c r="R51" s="307"/>
      <c r="S51" s="307"/>
      <c r="T51" s="325"/>
      <c r="W51" s="2">
        <v>4</v>
      </c>
      <c r="Z51" s="15" t="s">
        <v>9</v>
      </c>
      <c r="AA51" s="35"/>
      <c r="AB51" s="35"/>
      <c r="AC51" s="35"/>
      <c r="AD51" s="66"/>
      <c r="AE51" s="87"/>
      <c r="AF51" s="102"/>
      <c r="AG51" s="102"/>
      <c r="AH51" s="102"/>
      <c r="AI51" s="102"/>
      <c r="AJ51" s="158"/>
      <c r="AK51" s="166">
        <f>AK50*0.1</f>
        <v>49500</v>
      </c>
      <c r="AL51" s="180"/>
      <c r="AM51" s="180"/>
      <c r="AN51" s="194"/>
      <c r="AO51" s="202"/>
      <c r="AP51" s="209"/>
      <c r="AQ51" s="307"/>
      <c r="AR51" s="307"/>
      <c r="AS51" s="325"/>
      <c r="AV51" s="2">
        <v>4</v>
      </c>
    </row>
    <row r="52" spans="1:50" ht="18" customHeight="1">
      <c r="A52" s="18" t="s">
        <v>117</v>
      </c>
      <c r="B52" s="38"/>
      <c r="C52" s="38"/>
      <c r="D52" s="38"/>
      <c r="E52" s="67"/>
      <c r="F52" s="88"/>
      <c r="G52" s="103"/>
      <c r="H52" s="103"/>
      <c r="I52" s="103"/>
      <c r="J52" s="103"/>
      <c r="K52" s="159"/>
      <c r="L52" s="167">
        <f>L50+L51</f>
        <v>75900</v>
      </c>
      <c r="M52" s="178"/>
      <c r="N52" s="178"/>
      <c r="O52" s="195"/>
      <c r="P52" s="203"/>
      <c r="Q52" s="210"/>
      <c r="R52" s="308"/>
      <c r="S52" s="308"/>
      <c r="T52" s="326"/>
      <c r="W52" s="2">
        <v>5</v>
      </c>
      <c r="Z52" s="18" t="s">
        <v>117</v>
      </c>
      <c r="AA52" s="38"/>
      <c r="AB52" s="38"/>
      <c r="AC52" s="38"/>
      <c r="AD52" s="67"/>
      <c r="AE52" s="88"/>
      <c r="AF52" s="103"/>
      <c r="AG52" s="103"/>
      <c r="AH52" s="103"/>
      <c r="AI52" s="103"/>
      <c r="AJ52" s="159"/>
      <c r="AK52" s="167">
        <f>AK50+AK51</f>
        <v>544500</v>
      </c>
      <c r="AL52" s="178"/>
      <c r="AM52" s="178"/>
      <c r="AN52" s="195"/>
      <c r="AO52" s="203"/>
      <c r="AP52" s="210"/>
      <c r="AQ52" s="308"/>
      <c r="AR52" s="308"/>
      <c r="AS52" s="326"/>
      <c r="AV52" s="2">
        <v>5</v>
      </c>
    </row>
    <row r="53" spans="1:50" ht="13.75"/>
    <row r="54" spans="1:50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</row>
  </sheetData>
  <mergeCells count="488">
    <mergeCell ref="F1:J1"/>
    <mergeCell ref="K1:L1"/>
    <mergeCell ref="M1:N1"/>
    <mergeCell ref="O1:P1"/>
    <mergeCell ref="Q1:R1"/>
    <mergeCell ref="S1:T1"/>
    <mergeCell ref="AE1:AI1"/>
    <mergeCell ref="AJ1:AK1"/>
    <mergeCell ref="AL1:AM1"/>
    <mergeCell ref="AN1:AO1"/>
    <mergeCell ref="AP1:AQ1"/>
    <mergeCell ref="AR1:AS1"/>
    <mergeCell ref="A2:F2"/>
    <mergeCell ref="Z2:AE2"/>
    <mergeCell ref="O5:T5"/>
    <mergeCell ref="AN5:AS5"/>
    <mergeCell ref="M6:Q6"/>
    <mergeCell ref="AL6:AP6"/>
    <mergeCell ref="B8:D8"/>
    <mergeCell ref="AA8:AC8"/>
    <mergeCell ref="A13:C13"/>
    <mergeCell ref="D13:I13"/>
    <mergeCell ref="K13:L13"/>
    <mergeCell ref="Z13:AB13"/>
    <mergeCell ref="AC13:AH13"/>
    <mergeCell ref="AJ13:AK13"/>
    <mergeCell ref="A14:C14"/>
    <mergeCell ref="D14:E14"/>
    <mergeCell ref="F14:L14"/>
    <mergeCell ref="M14:N14"/>
    <mergeCell ref="O14:T14"/>
    <mergeCell ref="Z14:AB14"/>
    <mergeCell ref="AC14:AD14"/>
    <mergeCell ref="AE14:AK14"/>
    <mergeCell ref="AL14:AM14"/>
    <mergeCell ref="AN14:AS14"/>
    <mergeCell ref="A15:E15"/>
    <mergeCell ref="H15:I15"/>
    <mergeCell ref="J15:K15"/>
    <mergeCell ref="L15:N15"/>
    <mergeCell ref="O15:Q15"/>
    <mergeCell ref="R15:T15"/>
    <mergeCell ref="Z15:AD15"/>
    <mergeCell ref="AG15:AH15"/>
    <mergeCell ref="AI15:AJ15"/>
    <mergeCell ref="AK15:AM15"/>
    <mergeCell ref="AN15:AP15"/>
    <mergeCell ref="AQ15:AS15"/>
    <mergeCell ref="A16:E16"/>
    <mergeCell ref="H16:I16"/>
    <mergeCell ref="J16:K16"/>
    <mergeCell ref="L16:N16"/>
    <mergeCell ref="O16:Q16"/>
    <mergeCell ref="R16:T16"/>
    <mergeCell ref="Z16:AD16"/>
    <mergeCell ref="AG16:AH16"/>
    <mergeCell ref="AI16:AJ16"/>
    <mergeCell ref="AK16:AM16"/>
    <mergeCell ref="AN16:AP16"/>
    <mergeCell ref="AQ16:AS16"/>
    <mergeCell ref="A17:E17"/>
    <mergeCell ref="H17:I17"/>
    <mergeCell ref="J17:K17"/>
    <mergeCell ref="L17:N17"/>
    <mergeCell ref="O17:Q17"/>
    <mergeCell ref="R17:T17"/>
    <mergeCell ref="Z17:AD17"/>
    <mergeCell ref="AG17:AH17"/>
    <mergeCell ref="AI17:AJ17"/>
    <mergeCell ref="AK17:AM17"/>
    <mergeCell ref="AN17:AP17"/>
    <mergeCell ref="AQ17:AS17"/>
    <mergeCell ref="A18:E18"/>
    <mergeCell ref="H18:I18"/>
    <mergeCell ref="J18:K18"/>
    <mergeCell ref="L18:N18"/>
    <mergeCell ref="O18:Q18"/>
    <mergeCell ref="R18:T18"/>
    <mergeCell ref="Z18:AD18"/>
    <mergeCell ref="AG18:AH18"/>
    <mergeCell ref="AI18:AJ18"/>
    <mergeCell ref="AK18:AM18"/>
    <mergeCell ref="AN18:AP18"/>
    <mergeCell ref="AQ18:AS18"/>
    <mergeCell ref="A19:E19"/>
    <mergeCell ref="H19:I19"/>
    <mergeCell ref="J19:K19"/>
    <mergeCell ref="L19:N19"/>
    <mergeCell ref="O19:Q19"/>
    <mergeCell ref="R19:T19"/>
    <mergeCell ref="Z19:AD19"/>
    <mergeCell ref="AG19:AH19"/>
    <mergeCell ref="AI19:AJ19"/>
    <mergeCell ref="AK19:AM19"/>
    <mergeCell ref="AN19:AP19"/>
    <mergeCell ref="AQ19:AS19"/>
    <mergeCell ref="A20:E20"/>
    <mergeCell ref="H20:I20"/>
    <mergeCell ref="J20:K20"/>
    <mergeCell ref="L20:N20"/>
    <mergeCell ref="O20:Q20"/>
    <mergeCell ref="R20:T20"/>
    <mergeCell ref="Z20:AD20"/>
    <mergeCell ref="AG20:AH20"/>
    <mergeCell ref="AI20:AJ20"/>
    <mergeCell ref="AK20:AM20"/>
    <mergeCell ref="AN20:AP20"/>
    <mergeCell ref="AQ20:AS20"/>
    <mergeCell ref="A21:E21"/>
    <mergeCell ref="H21:I21"/>
    <mergeCell ref="J21:K21"/>
    <mergeCell ref="L21:N21"/>
    <mergeCell ref="O21:Q21"/>
    <mergeCell ref="R21:T21"/>
    <mergeCell ref="Z21:AD21"/>
    <mergeCell ref="AG21:AH21"/>
    <mergeCell ref="AI21:AJ21"/>
    <mergeCell ref="AK21:AM21"/>
    <mergeCell ref="AN21:AP21"/>
    <mergeCell ref="AQ21:AS21"/>
    <mergeCell ref="A22:E22"/>
    <mergeCell ref="H22:I22"/>
    <mergeCell ref="J22:K22"/>
    <mergeCell ref="L22:N22"/>
    <mergeCell ref="O22:Q22"/>
    <mergeCell ref="R22:T22"/>
    <mergeCell ref="Z22:AD22"/>
    <mergeCell ref="AG22:AH22"/>
    <mergeCell ref="AI22:AJ22"/>
    <mergeCell ref="AK22:AM22"/>
    <mergeCell ref="AN22:AP22"/>
    <mergeCell ref="AQ22:AS22"/>
    <mergeCell ref="A23:E23"/>
    <mergeCell ref="H23:I23"/>
    <mergeCell ref="J23:K23"/>
    <mergeCell ref="L23:N23"/>
    <mergeCell ref="O23:Q23"/>
    <mergeCell ref="R23:T23"/>
    <mergeCell ref="Z23:AD23"/>
    <mergeCell ref="AG23:AH23"/>
    <mergeCell ref="AI23:AJ23"/>
    <mergeCell ref="AK23:AM23"/>
    <mergeCell ref="AN23:AP23"/>
    <mergeCell ref="AQ23:AS23"/>
    <mergeCell ref="A24:D24"/>
    <mergeCell ref="F24:I24"/>
    <mergeCell ref="J24:K24"/>
    <mergeCell ref="L24:N24"/>
    <mergeCell ref="O24:Q24"/>
    <mergeCell ref="R24:T24"/>
    <mergeCell ref="Z24:AC24"/>
    <mergeCell ref="AE24:AH24"/>
    <mergeCell ref="AI24:AJ24"/>
    <mergeCell ref="AK24:AM24"/>
    <mergeCell ref="AN24:AP24"/>
    <mergeCell ref="AQ24:AS24"/>
    <mergeCell ref="A25:E25"/>
    <mergeCell ref="H25:I25"/>
    <mergeCell ref="J25:K25"/>
    <mergeCell ref="L25:N25"/>
    <mergeCell ref="O25:Q25"/>
    <mergeCell ref="R25:T25"/>
    <mergeCell ref="Z25:AD25"/>
    <mergeCell ref="AG25:AH25"/>
    <mergeCell ref="AI25:AJ25"/>
    <mergeCell ref="AK25:AM25"/>
    <mergeCell ref="AN25:AP25"/>
    <mergeCell ref="AQ25:AS25"/>
    <mergeCell ref="A26:E26"/>
    <mergeCell ref="H26:I26"/>
    <mergeCell ref="J26:K26"/>
    <mergeCell ref="L26:N26"/>
    <mergeCell ref="O26:Q26"/>
    <mergeCell ref="R26:T26"/>
    <mergeCell ref="Z26:AD26"/>
    <mergeCell ref="AG26:AH26"/>
    <mergeCell ref="AI26:AJ26"/>
    <mergeCell ref="AK26:AM26"/>
    <mergeCell ref="AN26:AP26"/>
    <mergeCell ref="AQ26:AS26"/>
    <mergeCell ref="A27:E27"/>
    <mergeCell ref="H27:I27"/>
    <mergeCell ref="J27:K27"/>
    <mergeCell ref="L27:N27"/>
    <mergeCell ref="O27:Q27"/>
    <mergeCell ref="R27:T27"/>
    <mergeCell ref="Z27:AD27"/>
    <mergeCell ref="AG27:AH27"/>
    <mergeCell ref="AI27:AJ27"/>
    <mergeCell ref="AK27:AM27"/>
    <mergeCell ref="AN27:AP27"/>
    <mergeCell ref="AQ27:AS27"/>
    <mergeCell ref="A28:E28"/>
    <mergeCell ref="H28:I28"/>
    <mergeCell ref="J28:K28"/>
    <mergeCell ref="L28:N28"/>
    <mergeCell ref="O28:Q28"/>
    <mergeCell ref="R28:T28"/>
    <mergeCell ref="Z28:AD28"/>
    <mergeCell ref="AG28:AH28"/>
    <mergeCell ref="AI28:AJ28"/>
    <mergeCell ref="AK28:AM28"/>
    <mergeCell ref="AN28:AP28"/>
    <mergeCell ref="AQ28:AS28"/>
    <mergeCell ref="A29:E29"/>
    <mergeCell ref="H29:I29"/>
    <mergeCell ref="J29:K29"/>
    <mergeCell ref="L29:N29"/>
    <mergeCell ref="O29:Q29"/>
    <mergeCell ref="R29:T29"/>
    <mergeCell ref="Z29:AD29"/>
    <mergeCell ref="AG29:AH29"/>
    <mergeCell ref="AI29:AJ29"/>
    <mergeCell ref="AK29:AM29"/>
    <mergeCell ref="AN29:AP29"/>
    <mergeCell ref="AQ29:AS29"/>
    <mergeCell ref="A30:E30"/>
    <mergeCell ref="H30:I30"/>
    <mergeCell ref="J30:K30"/>
    <mergeCell ref="L30:N30"/>
    <mergeCell ref="O30:Q30"/>
    <mergeCell ref="R30:T30"/>
    <mergeCell ref="Z30:AD30"/>
    <mergeCell ref="AG30:AH30"/>
    <mergeCell ref="AI30:AJ30"/>
    <mergeCell ref="AK30:AM30"/>
    <mergeCell ref="AN30:AP30"/>
    <mergeCell ref="AQ30:AS30"/>
    <mergeCell ref="A31:D31"/>
    <mergeCell ref="F31:K31"/>
    <mergeCell ref="L31:N31"/>
    <mergeCell ref="O31:Q31"/>
    <mergeCell ref="R31:T31"/>
    <mergeCell ref="Z31:AC31"/>
    <mergeCell ref="AE31:AJ31"/>
    <mergeCell ref="AK31:AM31"/>
    <mergeCell ref="AN31:AP31"/>
    <mergeCell ref="AQ31:AS31"/>
    <mergeCell ref="A32:D32"/>
    <mergeCell ref="F32:I32"/>
    <mergeCell ref="J32:K32"/>
    <mergeCell ref="L32:N32"/>
    <mergeCell ref="O32:Q32"/>
    <mergeCell ref="R32:T32"/>
    <mergeCell ref="Z32:AC32"/>
    <mergeCell ref="AE32:AH32"/>
    <mergeCell ref="AI32:AJ32"/>
    <mergeCell ref="AK32:AM32"/>
    <mergeCell ref="AN32:AP32"/>
    <mergeCell ref="AQ32:AS32"/>
    <mergeCell ref="B33:E33"/>
    <mergeCell ref="H33:I33"/>
    <mergeCell ref="J33:K33"/>
    <mergeCell ref="L33:N33"/>
    <mergeCell ref="O33:Q33"/>
    <mergeCell ref="R33:T33"/>
    <mergeCell ref="AA33:AD33"/>
    <mergeCell ref="AG33:AH33"/>
    <mergeCell ref="AI33:AJ33"/>
    <mergeCell ref="AK33:AM33"/>
    <mergeCell ref="AN33:AP33"/>
    <mergeCell ref="AQ33:AS33"/>
    <mergeCell ref="B34:E34"/>
    <mergeCell ref="H34:I34"/>
    <mergeCell ref="J34:K34"/>
    <mergeCell ref="L34:N34"/>
    <mergeCell ref="O34:Q34"/>
    <mergeCell ref="R34:T34"/>
    <mergeCell ref="AA34:AD34"/>
    <mergeCell ref="AG34:AH34"/>
    <mergeCell ref="AI34:AJ34"/>
    <mergeCell ref="AK34:AM34"/>
    <mergeCell ref="AN34:AP34"/>
    <mergeCell ref="AQ34:AS34"/>
    <mergeCell ref="B35:E35"/>
    <mergeCell ref="H35:I35"/>
    <mergeCell ref="J35:K35"/>
    <mergeCell ref="L35:N35"/>
    <mergeCell ref="O35:Q35"/>
    <mergeCell ref="R35:T35"/>
    <mergeCell ref="AA35:AD35"/>
    <mergeCell ref="AG35:AH35"/>
    <mergeCell ref="AI35:AJ35"/>
    <mergeCell ref="AK35:AM35"/>
    <mergeCell ref="AN35:AP35"/>
    <mergeCell ref="AQ35:AS35"/>
    <mergeCell ref="B36:E36"/>
    <mergeCell ref="H36:I36"/>
    <mergeCell ref="J36:K36"/>
    <mergeCell ref="L36:N36"/>
    <mergeCell ref="O36:Q36"/>
    <mergeCell ref="R36:T36"/>
    <mergeCell ref="AA36:AD36"/>
    <mergeCell ref="AG36:AH36"/>
    <mergeCell ref="AI36:AJ36"/>
    <mergeCell ref="AK36:AM36"/>
    <mergeCell ref="AN36:AP36"/>
    <mergeCell ref="AQ36:AS36"/>
    <mergeCell ref="B37:D37"/>
    <mergeCell ref="F37:K37"/>
    <mergeCell ref="L37:N37"/>
    <mergeCell ref="O37:Q37"/>
    <mergeCell ref="R37:T37"/>
    <mergeCell ref="AA37:AC37"/>
    <mergeCell ref="AE37:AJ37"/>
    <mergeCell ref="AK37:AM37"/>
    <mergeCell ref="AN37:AP37"/>
    <mergeCell ref="AQ37:AS37"/>
    <mergeCell ref="A38:D38"/>
    <mergeCell ref="F38:K38"/>
    <mergeCell ref="L38:N38"/>
    <mergeCell ref="O38:Q38"/>
    <mergeCell ref="R38:T38"/>
    <mergeCell ref="Z38:AC38"/>
    <mergeCell ref="AE38:AJ38"/>
    <mergeCell ref="AK38:AM38"/>
    <mergeCell ref="AN38:AP38"/>
    <mergeCell ref="AQ38:AS38"/>
    <mergeCell ref="A39:D39"/>
    <mergeCell ref="G39:H39"/>
    <mergeCell ref="J39:K39"/>
    <mergeCell ref="L39:N39"/>
    <mergeCell ref="O39:Q39"/>
    <mergeCell ref="R39:T39"/>
    <mergeCell ref="Z39:AC39"/>
    <mergeCell ref="AF39:AG39"/>
    <mergeCell ref="AI39:AJ39"/>
    <mergeCell ref="AK39:AM39"/>
    <mergeCell ref="AN39:AP39"/>
    <mergeCell ref="AQ39:AS39"/>
    <mergeCell ref="G40:H40"/>
    <mergeCell ref="J40:K40"/>
    <mergeCell ref="L40:N40"/>
    <mergeCell ref="O40:Q40"/>
    <mergeCell ref="R40:T40"/>
    <mergeCell ref="AF40:AG40"/>
    <mergeCell ref="AI40:AJ40"/>
    <mergeCell ref="AK40:AM40"/>
    <mergeCell ref="AN40:AP40"/>
    <mergeCell ref="AQ40:AS40"/>
    <mergeCell ref="A41:D41"/>
    <mergeCell ref="F41:H41"/>
    <mergeCell ref="J41:K41"/>
    <mergeCell ref="L41:N41"/>
    <mergeCell ref="O41:Q41"/>
    <mergeCell ref="R41:T41"/>
    <mergeCell ref="Z41:AC41"/>
    <mergeCell ref="AE41:AG41"/>
    <mergeCell ref="AI41:AJ41"/>
    <mergeCell ref="AK41:AM41"/>
    <mergeCell ref="AN41:AP41"/>
    <mergeCell ref="AQ41:AS41"/>
    <mergeCell ref="A42:D42"/>
    <mergeCell ref="G42:H42"/>
    <mergeCell ref="J42:K42"/>
    <mergeCell ref="L42:N42"/>
    <mergeCell ref="O42:Q42"/>
    <mergeCell ref="R42:T42"/>
    <mergeCell ref="Z42:AC42"/>
    <mergeCell ref="AF42:AG42"/>
    <mergeCell ref="AI42:AJ42"/>
    <mergeCell ref="AK42:AM42"/>
    <mergeCell ref="AN42:AP42"/>
    <mergeCell ref="AQ42:AS42"/>
    <mergeCell ref="A43:D43"/>
    <mergeCell ref="F43:H43"/>
    <mergeCell ref="J43:K43"/>
    <mergeCell ref="L43:N43"/>
    <mergeCell ref="O43:Q43"/>
    <mergeCell ref="R43:T43"/>
    <mergeCell ref="Z43:AC43"/>
    <mergeCell ref="AE43:AG43"/>
    <mergeCell ref="AI43:AJ43"/>
    <mergeCell ref="AK43:AM43"/>
    <mergeCell ref="AN43:AP43"/>
    <mergeCell ref="AQ43:AS43"/>
    <mergeCell ref="F44:K44"/>
    <mergeCell ref="AE44:AJ44"/>
    <mergeCell ref="F45:H45"/>
    <mergeCell ref="J45:K45"/>
    <mergeCell ref="AE45:AG45"/>
    <mergeCell ref="AI45:AJ45"/>
    <mergeCell ref="A46:D46"/>
    <mergeCell ref="F46:H46"/>
    <mergeCell ref="J46:K46"/>
    <mergeCell ref="L46:N46"/>
    <mergeCell ref="O46:Q46"/>
    <mergeCell ref="R46:T46"/>
    <mergeCell ref="Z46:AC46"/>
    <mergeCell ref="AE46:AG46"/>
    <mergeCell ref="AI46:AJ46"/>
    <mergeCell ref="AK46:AM46"/>
    <mergeCell ref="AN46:AP46"/>
    <mergeCell ref="AQ46:AS46"/>
    <mergeCell ref="A47:D47"/>
    <mergeCell ref="G47:H47"/>
    <mergeCell ref="J47:K47"/>
    <mergeCell ref="L47:N47"/>
    <mergeCell ref="O47:Q47"/>
    <mergeCell ref="R47:T47"/>
    <mergeCell ref="Z47:AC47"/>
    <mergeCell ref="AF47:AG47"/>
    <mergeCell ref="AI47:AJ47"/>
    <mergeCell ref="AK47:AM47"/>
    <mergeCell ref="AN47:AP47"/>
    <mergeCell ref="AQ47:AS47"/>
    <mergeCell ref="A48:D48"/>
    <mergeCell ref="G48:H48"/>
    <mergeCell ref="J48:K48"/>
    <mergeCell ref="L48:N48"/>
    <mergeCell ref="O48:Q48"/>
    <mergeCell ref="R48:T48"/>
    <mergeCell ref="Z48:AC48"/>
    <mergeCell ref="AF48:AG48"/>
    <mergeCell ref="AI48:AJ48"/>
    <mergeCell ref="AK48:AM48"/>
    <mergeCell ref="AN48:AP48"/>
    <mergeCell ref="AQ48:AS48"/>
    <mergeCell ref="A49:E49"/>
    <mergeCell ref="F49:K49"/>
    <mergeCell ref="L49:N49"/>
    <mergeCell ref="O49:Q49"/>
    <mergeCell ref="R49:T49"/>
    <mergeCell ref="Z49:AD49"/>
    <mergeCell ref="AE49:AJ49"/>
    <mergeCell ref="AK49:AM49"/>
    <mergeCell ref="AN49:AP49"/>
    <mergeCell ref="AQ49:AS49"/>
    <mergeCell ref="A50:E50"/>
    <mergeCell ref="F50:K50"/>
    <mergeCell ref="L50:N50"/>
    <mergeCell ref="O50:Q50"/>
    <mergeCell ref="R50:T50"/>
    <mergeCell ref="Z50:AD50"/>
    <mergeCell ref="AE50:AJ50"/>
    <mergeCell ref="AK50:AM50"/>
    <mergeCell ref="AN50:AP50"/>
    <mergeCell ref="AQ50:AS50"/>
    <mergeCell ref="A51:E51"/>
    <mergeCell ref="F51:K51"/>
    <mergeCell ref="L51:N51"/>
    <mergeCell ref="O51:Q51"/>
    <mergeCell ref="R51:T51"/>
    <mergeCell ref="Z51:AD51"/>
    <mergeCell ref="AE51:AJ51"/>
    <mergeCell ref="AK51:AM51"/>
    <mergeCell ref="AN51:AP51"/>
    <mergeCell ref="AQ51:AS51"/>
    <mergeCell ref="A52:E52"/>
    <mergeCell ref="F52:K52"/>
    <mergeCell ref="L52:N52"/>
    <mergeCell ref="O52:Q52"/>
    <mergeCell ref="R52:T52"/>
    <mergeCell ref="Z52:AD52"/>
    <mergeCell ref="AE52:AJ52"/>
    <mergeCell ref="AK52:AM52"/>
    <mergeCell ref="AN52:AP52"/>
    <mergeCell ref="AQ52:AS52"/>
    <mergeCell ref="A54:T54"/>
    <mergeCell ref="Z54:AS54"/>
    <mergeCell ref="K2:L4"/>
    <mergeCell ref="M2:N4"/>
    <mergeCell ref="O2:P4"/>
    <mergeCell ref="Q2:R4"/>
    <mergeCell ref="S2:T4"/>
    <mergeCell ref="AJ2:AK4"/>
    <mergeCell ref="AL2:AM4"/>
    <mergeCell ref="AN2:AO4"/>
    <mergeCell ref="AP2:AQ4"/>
    <mergeCell ref="AR2:AS4"/>
    <mergeCell ref="K8:L9"/>
    <mergeCell ref="M8:T9"/>
    <mergeCell ref="AJ8:AK9"/>
    <mergeCell ref="AL8:AS9"/>
    <mergeCell ref="E9:F10"/>
    <mergeCell ref="AD9:AE10"/>
    <mergeCell ref="A33:A37"/>
    <mergeCell ref="Z33:Z37"/>
    <mergeCell ref="A44:D45"/>
    <mergeCell ref="E44:E45"/>
    <mergeCell ref="L44:N45"/>
    <mergeCell ref="O44:Q45"/>
    <mergeCell ref="R44:T45"/>
    <mergeCell ref="Z44:AC45"/>
    <mergeCell ref="AD44:AD45"/>
    <mergeCell ref="AK44:AM45"/>
    <mergeCell ref="AN44:AP45"/>
    <mergeCell ref="AQ44:AS45"/>
  </mergeCells>
  <phoneticPr fontId="3"/>
  <dataValidations count="4">
    <dataValidation type="list" allowBlank="1" showDropDown="0" showInputMessage="1" showErrorMessage="1" sqref="X46:X49 AW46:AW49">
      <formula1>$X$46:$X$49</formula1>
    </dataValidation>
    <dataValidation type="list" allowBlank="1" showDropDown="0" showInputMessage="1" showErrorMessage="1" sqref="I41 I43 AH41 AH43">
      <formula1>$Y$46:$Y$49</formula1>
    </dataValidation>
    <dataValidation type="list" allowBlank="1" showDropDown="0" showInputMessage="1" showErrorMessage="1" sqref="F39 AE39">
      <formula1>$V$46:$V$49</formula1>
    </dataValidation>
    <dataValidation type="list" allowBlank="1" showDropDown="0" showInputMessage="1" showErrorMessage="1" sqref="I46 AH46">
      <formula1>$X$38:$X$39</formula1>
    </dataValidation>
  </dataValidations>
  <printOptions horizontalCentered="1" verticalCentered="1"/>
  <pageMargins left="0.59055118110236227" right="0" top="0.59055118110236227" bottom="0.19685039370078741" header="0.51181102362204722" footer="0.51181102362204722"/>
  <pageSetup paperSize="9" scale="97" fitToWidth="1" fitToHeight="1" orientation="portrait" usePrinterDefaults="1" r:id="rId1"/>
  <headerFooter alignWithMargins="0"/>
  <colBreaks count="1" manualBreakCount="1">
    <brk id="20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/>
  <dimension ref="A1:L136"/>
  <sheetViews>
    <sheetView view="pageBreakPreview" zoomScaleSheetLayoutView="100" workbookViewId="0">
      <selection activeCell="A11" sqref="A11"/>
    </sheetView>
  </sheetViews>
  <sheetFormatPr defaultRowHeight="14.4"/>
  <cols>
    <col min="1" max="1" width="20.6640625" style="356" customWidth="1"/>
    <col min="2" max="5" width="12.6640625" style="356" customWidth="1"/>
    <col min="6" max="9" width="5.6640625" style="356" customWidth="1"/>
    <col min="10" max="34" width="5.6640625" customWidth="1"/>
  </cols>
  <sheetData>
    <row r="1" spans="1:12" ht="27" customHeight="1">
      <c r="B1" s="360" t="s">
        <v>14</v>
      </c>
    </row>
    <row r="2" spans="1:12" ht="38.25" customHeight="1"/>
    <row r="3" spans="1:12" ht="20.100000000000001" customHeight="1">
      <c r="B3" s="356" t="s">
        <v>16</v>
      </c>
    </row>
    <row r="4" spans="1:12" ht="20.100000000000001" customHeight="1"/>
    <row r="5" spans="1:12" ht="20.100000000000001" customHeight="1">
      <c r="A5" s="358" t="s">
        <v>19</v>
      </c>
      <c r="B5" s="361" t="s">
        <v>21</v>
      </c>
      <c r="C5" s="361" t="s">
        <v>13</v>
      </c>
      <c r="D5" s="361" t="s">
        <v>23</v>
      </c>
      <c r="E5" s="361" t="s">
        <v>24</v>
      </c>
    </row>
    <row r="6" spans="1:12" ht="20.100000000000001" customHeight="1">
      <c r="A6" s="357" t="s">
        <v>12</v>
      </c>
      <c r="B6" s="362">
        <v>9850</v>
      </c>
      <c r="C6" s="362">
        <v>14000</v>
      </c>
      <c r="D6" s="362">
        <v>22600</v>
      </c>
      <c r="E6" s="362">
        <v>29350</v>
      </c>
    </row>
    <row r="7" spans="1:12" ht="20.100000000000001" customHeight="1">
      <c r="A7" s="357" t="s">
        <v>20</v>
      </c>
      <c r="B7" s="362"/>
      <c r="C7" s="362"/>
      <c r="D7" s="362"/>
      <c r="E7" s="362"/>
    </row>
    <row r="8" spans="1:12" ht="20.100000000000001" customHeight="1">
      <c r="A8" s="357" t="s">
        <v>0</v>
      </c>
      <c r="B8" s="362">
        <v>9210</v>
      </c>
      <c r="C8" s="362">
        <v>13100</v>
      </c>
      <c r="D8" s="362">
        <v>22380</v>
      </c>
      <c r="E8" s="362">
        <v>29150</v>
      </c>
    </row>
    <row r="9" spans="1:12" ht="20.100000000000001" customHeight="1">
      <c r="A9" s="357" t="s">
        <v>4</v>
      </c>
      <c r="B9" s="362">
        <f>AVERAGE(B6:B8)</f>
        <v>9530</v>
      </c>
      <c r="C9" s="362">
        <f>AVERAGE(C6:C8)</f>
        <v>13550</v>
      </c>
      <c r="D9" s="362">
        <f>AVERAGE(D6:D8)</f>
        <v>22490</v>
      </c>
      <c r="E9" s="362">
        <f>AVERAGE(E6:E8)</f>
        <v>29250</v>
      </c>
    </row>
    <row r="10" spans="1:12" ht="20.100000000000001" customHeight="1"/>
    <row r="11" spans="1:12" ht="20.100000000000001" customHeight="1">
      <c r="B11" s="356" t="s">
        <v>16</v>
      </c>
    </row>
    <row r="12" spans="1:12" ht="20.100000000000001" customHeight="1"/>
    <row r="13" spans="1:12" ht="20.100000000000001" customHeight="1">
      <c r="A13" s="358" t="s">
        <v>25</v>
      </c>
      <c r="B13" s="361" t="s">
        <v>21</v>
      </c>
      <c r="C13" s="361" t="s">
        <v>13</v>
      </c>
      <c r="D13" s="361" t="s">
        <v>23</v>
      </c>
      <c r="E13" s="361" t="s">
        <v>24</v>
      </c>
    </row>
    <row r="14" spans="1:12" ht="20.100000000000001" customHeight="1">
      <c r="A14" s="357" t="s">
        <v>12</v>
      </c>
      <c r="B14" s="362">
        <v>8500</v>
      </c>
      <c r="C14" s="362">
        <v>11130</v>
      </c>
      <c r="D14" s="362">
        <v>15450</v>
      </c>
      <c r="E14" s="362">
        <v>21320</v>
      </c>
    </row>
    <row r="15" spans="1:12" ht="20.100000000000001" customHeight="1">
      <c r="A15" s="357" t="s">
        <v>20</v>
      </c>
      <c r="B15" s="362"/>
      <c r="C15" s="362"/>
      <c r="D15" s="362"/>
      <c r="E15" s="362"/>
      <c r="I15" s="364"/>
      <c r="J15" s="365"/>
      <c r="K15" s="366"/>
      <c r="L15" s="365"/>
    </row>
    <row r="16" spans="1:12" ht="20.100000000000001" customHeight="1">
      <c r="A16" s="357" t="s">
        <v>0</v>
      </c>
      <c r="B16" s="362">
        <v>8080</v>
      </c>
      <c r="C16" s="362">
        <v>10830</v>
      </c>
      <c r="D16" s="362">
        <v>15130</v>
      </c>
      <c r="E16" s="362">
        <v>22830</v>
      </c>
    </row>
    <row r="17" spans="1:5" ht="20.100000000000001" customHeight="1">
      <c r="A17" s="357" t="s">
        <v>4</v>
      </c>
      <c r="B17" s="362">
        <f>AVERAGE(B14:B16)</f>
        <v>8290</v>
      </c>
      <c r="C17" s="362">
        <f>AVERAGE(C14:C16)</f>
        <v>10980</v>
      </c>
      <c r="D17" s="362">
        <f>AVERAGE(D14:D16)</f>
        <v>15290</v>
      </c>
      <c r="E17" s="362">
        <f>AVERAGE(E14:E16)</f>
        <v>22075</v>
      </c>
    </row>
    <row r="18" spans="1:5" ht="20.100000000000001" customHeight="1"/>
    <row r="19" spans="1:5" ht="20.100000000000001" customHeight="1">
      <c r="B19" s="356" t="s">
        <v>16</v>
      </c>
    </row>
    <row r="20" spans="1:5" ht="20.100000000000001" customHeight="1"/>
    <row r="21" spans="1:5" ht="20.100000000000001" customHeight="1">
      <c r="A21" s="358" t="s">
        <v>1</v>
      </c>
      <c r="B21" s="361" t="s">
        <v>21</v>
      </c>
      <c r="C21" s="361" t="s">
        <v>13</v>
      </c>
      <c r="D21" s="361" t="s">
        <v>23</v>
      </c>
      <c r="E21" s="361" t="s">
        <v>24</v>
      </c>
    </row>
    <row r="22" spans="1:5" ht="20.100000000000001" customHeight="1">
      <c r="A22" s="357" t="s">
        <v>12</v>
      </c>
      <c r="B22" s="362">
        <v>6950</v>
      </c>
      <c r="C22" s="362">
        <v>8570</v>
      </c>
      <c r="D22" s="362">
        <v>11390</v>
      </c>
      <c r="E22" s="362">
        <v>18380</v>
      </c>
    </row>
    <row r="23" spans="1:5" ht="20.100000000000001" customHeight="1">
      <c r="A23" s="357" t="s">
        <v>20</v>
      </c>
      <c r="B23" s="362"/>
      <c r="C23" s="362"/>
      <c r="D23" s="362"/>
      <c r="E23" s="362"/>
    </row>
    <row r="24" spans="1:5" ht="20.100000000000001" customHeight="1">
      <c r="A24" s="357" t="s">
        <v>0</v>
      </c>
      <c r="B24" s="362">
        <v>6780</v>
      </c>
      <c r="C24" s="362">
        <v>8700</v>
      </c>
      <c r="D24" s="362">
        <v>11800</v>
      </c>
      <c r="E24" s="362">
        <v>18750</v>
      </c>
    </row>
    <row r="25" spans="1:5" ht="20.100000000000001" customHeight="1">
      <c r="A25" s="357" t="s">
        <v>4</v>
      </c>
      <c r="B25" s="362">
        <f>AVERAGE(B22:B24)</f>
        <v>6865</v>
      </c>
      <c r="C25" s="362">
        <f>AVERAGE(C22:C24)</f>
        <v>8635</v>
      </c>
      <c r="D25" s="362">
        <f>AVERAGE(D22:D24)</f>
        <v>11595</v>
      </c>
      <c r="E25" s="362">
        <f>AVERAGE(E22:E24)</f>
        <v>18565</v>
      </c>
    </row>
    <row r="26" spans="1:5" ht="20.100000000000001" customHeight="1"/>
    <row r="27" spans="1:5" ht="20.100000000000001" customHeight="1">
      <c r="B27" s="356" t="s">
        <v>16</v>
      </c>
    </row>
    <row r="28" spans="1:5" ht="20.100000000000001" customHeight="1"/>
    <row r="29" spans="1:5" ht="20.100000000000001" customHeight="1">
      <c r="A29" s="358" t="s">
        <v>8</v>
      </c>
      <c r="B29" s="361" t="s">
        <v>21</v>
      </c>
      <c r="C29" s="361" t="s">
        <v>13</v>
      </c>
      <c r="D29" s="361" t="s">
        <v>23</v>
      </c>
      <c r="E29" s="361" t="s">
        <v>24</v>
      </c>
    </row>
    <row r="30" spans="1:5" ht="20.100000000000001" customHeight="1">
      <c r="A30" s="357" t="s">
        <v>12</v>
      </c>
      <c r="B30" s="362">
        <v>4920</v>
      </c>
      <c r="C30" s="362">
        <v>6690</v>
      </c>
      <c r="D30" s="362">
        <v>10450</v>
      </c>
      <c r="E30" s="362">
        <v>15180</v>
      </c>
    </row>
    <row r="31" spans="1:5" ht="20.100000000000001" customHeight="1">
      <c r="A31" s="357" t="s">
        <v>20</v>
      </c>
      <c r="B31" s="362"/>
      <c r="C31" s="362"/>
      <c r="D31" s="362"/>
      <c r="E31" s="362"/>
    </row>
    <row r="32" spans="1:5" ht="20.100000000000001" customHeight="1">
      <c r="A32" s="357" t="s">
        <v>0</v>
      </c>
      <c r="B32" s="362">
        <v>5130</v>
      </c>
      <c r="C32" s="362">
        <v>6550</v>
      </c>
      <c r="D32" s="362">
        <v>10600</v>
      </c>
      <c r="E32" s="362">
        <v>15250</v>
      </c>
    </row>
    <row r="33" spans="1:5" ht="20.100000000000001" customHeight="1">
      <c r="A33" s="357" t="s">
        <v>4</v>
      </c>
      <c r="B33" s="362">
        <f>AVERAGE(B30:B32)</f>
        <v>5025</v>
      </c>
      <c r="C33" s="362">
        <f>AVERAGE(C30:C32)</f>
        <v>6620</v>
      </c>
      <c r="D33" s="362">
        <f>AVERAGE(D30:D32)</f>
        <v>10525</v>
      </c>
      <c r="E33" s="362">
        <f>AVERAGE(E30:E32)</f>
        <v>15215</v>
      </c>
    </row>
    <row r="34" spans="1:5" ht="20.100000000000001" customHeight="1">
      <c r="A34" s="359"/>
      <c r="B34" s="363"/>
      <c r="C34" s="363"/>
      <c r="D34" s="363"/>
      <c r="E34" s="363"/>
    </row>
    <row r="35" spans="1:5" ht="20.100000000000001" customHeight="1">
      <c r="A35" s="359"/>
      <c r="B35" s="363"/>
      <c r="C35" s="363"/>
      <c r="D35" s="363"/>
      <c r="E35" s="363"/>
    </row>
    <row r="36" spans="1:5" ht="20.100000000000001" customHeight="1">
      <c r="A36" s="359"/>
      <c r="B36" s="363"/>
      <c r="C36" s="363"/>
      <c r="D36" s="363"/>
      <c r="E36" s="363"/>
    </row>
    <row r="37" spans="1:5" ht="27" customHeight="1">
      <c r="B37" s="360" t="s">
        <v>14</v>
      </c>
    </row>
    <row r="38" spans="1:5" ht="38.25" customHeight="1"/>
    <row r="39" spans="1:5" ht="20.100000000000001" customHeight="1">
      <c r="B39" s="356" t="s">
        <v>16</v>
      </c>
    </row>
    <row r="40" spans="1:5" ht="20.100000000000001" customHeight="1"/>
    <row r="41" spans="1:5" ht="20.100000000000001" customHeight="1">
      <c r="A41" s="358" t="s">
        <v>19</v>
      </c>
      <c r="B41" s="361" t="s">
        <v>21</v>
      </c>
      <c r="C41" s="361" t="s">
        <v>13</v>
      </c>
      <c r="D41" s="361" t="s">
        <v>23</v>
      </c>
      <c r="E41" s="361" t="s">
        <v>24</v>
      </c>
    </row>
    <row r="42" spans="1:5" ht="20.100000000000001" customHeight="1">
      <c r="A42" s="357" t="s">
        <v>30</v>
      </c>
      <c r="B42" s="362">
        <v>200960</v>
      </c>
      <c r="C42" s="362">
        <v>199680</v>
      </c>
      <c r="D42" s="362">
        <v>243200</v>
      </c>
      <c r="E42" s="362">
        <v>267520</v>
      </c>
    </row>
    <row r="43" spans="1:5" ht="20.100000000000001" customHeight="1">
      <c r="A43" s="357" t="s">
        <v>27</v>
      </c>
      <c r="B43" s="362">
        <v>263000</v>
      </c>
      <c r="C43" s="362">
        <v>267000</v>
      </c>
      <c r="D43" s="362">
        <v>311000</v>
      </c>
      <c r="E43" s="362">
        <v>336000</v>
      </c>
    </row>
    <row r="44" spans="1:5" ht="20.100000000000001" customHeight="1">
      <c r="A44" s="357"/>
      <c r="B44" s="362"/>
      <c r="C44" s="362"/>
      <c r="D44" s="362"/>
      <c r="E44" s="362"/>
    </row>
    <row r="45" spans="1:5" ht="20.100000000000001" customHeight="1">
      <c r="A45" s="357" t="s">
        <v>4</v>
      </c>
      <c r="B45" s="362">
        <f>AVERAGE(B42:B44)</f>
        <v>231980</v>
      </c>
      <c r="C45" s="362">
        <f>AVERAGE(C42:C44)</f>
        <v>233340</v>
      </c>
      <c r="D45" s="362">
        <f>AVERAGE(D42:D44)</f>
        <v>277100</v>
      </c>
      <c r="E45" s="362">
        <f>AVERAGE(E42:E44)</f>
        <v>301760</v>
      </c>
    </row>
    <row r="46" spans="1:5" ht="20.100000000000001" customHeight="1"/>
    <row r="47" spans="1:5" ht="20.100000000000001" customHeight="1">
      <c r="B47" s="356" t="s">
        <v>16</v>
      </c>
    </row>
    <row r="48" spans="1:5" ht="20.100000000000001" customHeight="1"/>
    <row r="49" spans="1:12" ht="20.100000000000001" customHeight="1">
      <c r="A49" s="358" t="s">
        <v>25</v>
      </c>
      <c r="B49" s="361" t="s">
        <v>21</v>
      </c>
      <c r="C49" s="361" t="s">
        <v>13</v>
      </c>
      <c r="D49" s="361" t="s">
        <v>23</v>
      </c>
      <c r="E49" s="361" t="s">
        <v>24</v>
      </c>
    </row>
    <row r="50" spans="1:12" ht="20.100000000000001" customHeight="1">
      <c r="A50" s="357" t="s">
        <v>30</v>
      </c>
      <c r="B50" s="362">
        <v>203520</v>
      </c>
      <c r="C50" s="362">
        <v>202240</v>
      </c>
      <c r="D50" s="362">
        <v>279040</v>
      </c>
      <c r="E50" s="362">
        <v>326400</v>
      </c>
    </row>
    <row r="51" spans="1:12" ht="20.100000000000001" customHeight="1">
      <c r="A51" s="357" t="s">
        <v>27</v>
      </c>
      <c r="B51" s="362">
        <v>271000</v>
      </c>
      <c r="C51" s="362">
        <v>270000</v>
      </c>
      <c r="D51" s="362">
        <v>347000</v>
      </c>
      <c r="E51" s="362">
        <v>394000</v>
      </c>
      <c r="I51" s="364"/>
      <c r="J51" s="365"/>
      <c r="K51" s="366"/>
      <c r="L51" s="365"/>
    </row>
    <row r="52" spans="1:12" ht="20.100000000000001" customHeight="1">
      <c r="A52" s="357"/>
      <c r="B52" s="362"/>
      <c r="C52" s="362"/>
      <c r="D52" s="362"/>
      <c r="E52" s="362"/>
    </row>
    <row r="53" spans="1:12" ht="20.100000000000001" customHeight="1">
      <c r="A53" s="357" t="s">
        <v>4</v>
      </c>
      <c r="B53" s="362">
        <f>AVERAGE(B50:B52)</f>
        <v>237260</v>
      </c>
      <c r="C53" s="362">
        <f>AVERAGE(C50:C52)</f>
        <v>236120</v>
      </c>
      <c r="D53" s="362">
        <f>AVERAGE(D50:D52)</f>
        <v>313020</v>
      </c>
      <c r="E53" s="362">
        <f>AVERAGE(E50:E52)</f>
        <v>360200</v>
      </c>
    </row>
    <row r="54" spans="1:12" ht="20.100000000000001" customHeight="1"/>
    <row r="55" spans="1:12" ht="20.100000000000001" customHeight="1">
      <c r="B55" s="356" t="s">
        <v>16</v>
      </c>
    </row>
    <row r="56" spans="1:12" ht="20.100000000000001" customHeight="1"/>
    <row r="57" spans="1:12" ht="20.100000000000001" customHeight="1">
      <c r="A57" s="358" t="s">
        <v>1</v>
      </c>
      <c r="B57" s="361" t="s">
        <v>21</v>
      </c>
      <c r="C57" s="361" t="s">
        <v>13</v>
      </c>
      <c r="D57" s="361" t="s">
        <v>23</v>
      </c>
      <c r="E57" s="361" t="s">
        <v>24</v>
      </c>
    </row>
    <row r="58" spans="1:12" ht="20.100000000000001" customHeight="1">
      <c r="A58" s="357" t="s">
        <v>30</v>
      </c>
      <c r="B58" s="362">
        <v>377600</v>
      </c>
      <c r="C58" s="362">
        <v>369920</v>
      </c>
      <c r="D58" s="362">
        <v>433920</v>
      </c>
      <c r="E58" s="362">
        <v>500480</v>
      </c>
    </row>
    <row r="59" spans="1:12" ht="20.100000000000001" customHeight="1">
      <c r="A59" s="357" t="s">
        <v>27</v>
      </c>
      <c r="B59" s="362">
        <v>444000</v>
      </c>
      <c r="C59" s="362">
        <v>440000</v>
      </c>
      <c r="D59" s="362">
        <v>482000</v>
      </c>
      <c r="E59" s="362">
        <v>547000</v>
      </c>
    </row>
    <row r="60" spans="1:12" ht="20.100000000000001" customHeight="1">
      <c r="A60" s="357"/>
      <c r="B60" s="362"/>
      <c r="C60" s="362"/>
      <c r="D60" s="362"/>
      <c r="E60" s="362"/>
    </row>
    <row r="61" spans="1:12" ht="20.100000000000001" customHeight="1">
      <c r="A61" s="357" t="s">
        <v>4</v>
      </c>
      <c r="B61" s="362">
        <f>AVERAGE(B58:B60)</f>
        <v>410800</v>
      </c>
      <c r="C61" s="362">
        <f>AVERAGE(C58:C60)</f>
        <v>404960</v>
      </c>
      <c r="D61" s="362">
        <f>AVERAGE(D58:D60)</f>
        <v>457960</v>
      </c>
      <c r="E61" s="362">
        <f>AVERAGE(E58:E60)</f>
        <v>523740</v>
      </c>
    </row>
    <row r="62" spans="1:12" ht="20.100000000000001" customHeight="1"/>
    <row r="63" spans="1:12" ht="20.100000000000001" customHeight="1">
      <c r="B63" s="356" t="s">
        <v>16</v>
      </c>
    </row>
    <row r="64" spans="1:12" ht="20.100000000000001" customHeight="1"/>
    <row r="65" spans="1:5" ht="20.100000000000001" customHeight="1">
      <c r="A65" s="358" t="s">
        <v>8</v>
      </c>
      <c r="B65" s="361" t="s">
        <v>21</v>
      </c>
      <c r="C65" s="361" t="s">
        <v>13</v>
      </c>
      <c r="D65" s="361" t="s">
        <v>23</v>
      </c>
      <c r="E65" s="361" t="s">
        <v>24</v>
      </c>
    </row>
    <row r="66" spans="1:5" ht="20.100000000000001" customHeight="1">
      <c r="A66" s="357" t="s">
        <v>30</v>
      </c>
      <c r="B66" s="362">
        <v>517120</v>
      </c>
      <c r="C66" s="362">
        <v>540160</v>
      </c>
      <c r="D66" s="362">
        <v>824320</v>
      </c>
      <c r="E66" s="362">
        <v>1034340</v>
      </c>
    </row>
    <row r="67" spans="1:5" ht="20.100000000000001" customHeight="1">
      <c r="A67" s="357" t="s">
        <v>27</v>
      </c>
      <c r="B67" s="362">
        <v>587000</v>
      </c>
      <c r="C67" s="362">
        <v>623000</v>
      </c>
      <c r="D67" s="362">
        <v>891000</v>
      </c>
      <c r="E67" s="362">
        <v>1098000</v>
      </c>
    </row>
    <row r="68" spans="1:5" ht="20.100000000000001" customHeight="1">
      <c r="A68" s="357"/>
      <c r="B68" s="362"/>
      <c r="C68" s="362"/>
      <c r="D68" s="362"/>
      <c r="E68" s="362"/>
    </row>
    <row r="69" spans="1:5" ht="20.100000000000001" customHeight="1">
      <c r="A69" s="357" t="s">
        <v>4</v>
      </c>
      <c r="B69" s="362">
        <f>AVERAGE(B66:B68)</f>
        <v>552060</v>
      </c>
      <c r="C69" s="362">
        <f>AVERAGE(C66:C68)</f>
        <v>581580</v>
      </c>
      <c r="D69" s="362">
        <f>AVERAGE(D66:D68)</f>
        <v>857660</v>
      </c>
      <c r="E69" s="362">
        <f>AVERAGE(E66:E68)</f>
        <v>1066170</v>
      </c>
    </row>
    <row r="70" spans="1:5" ht="20.100000000000001" customHeight="1">
      <c r="A70" s="359"/>
      <c r="B70" s="363"/>
      <c r="C70" s="363"/>
      <c r="D70" s="363"/>
      <c r="E70" s="363"/>
    </row>
    <row r="71" spans="1:5" ht="20.100000000000001" customHeight="1">
      <c r="A71" s="359"/>
      <c r="B71" s="363"/>
      <c r="C71" s="363"/>
      <c r="D71" s="363"/>
      <c r="E71" s="363"/>
    </row>
    <row r="72" spans="1:5" ht="20.100000000000001" customHeight="1">
      <c r="A72" s="359"/>
      <c r="B72" s="363"/>
      <c r="C72" s="363"/>
      <c r="D72" s="363"/>
      <c r="E72" s="363"/>
    </row>
    <row r="73" spans="1:5" ht="27" customHeight="1">
      <c r="B73" s="360" t="s">
        <v>14</v>
      </c>
    </row>
    <row r="74" spans="1:5" ht="38.25" customHeight="1"/>
    <row r="75" spans="1:5" ht="20.100000000000001" customHeight="1">
      <c r="B75" s="356" t="s">
        <v>16</v>
      </c>
    </row>
    <row r="76" spans="1:5" ht="20.100000000000001" customHeight="1"/>
    <row r="77" spans="1:5" ht="20.100000000000001" customHeight="1">
      <c r="A77" s="358" t="s">
        <v>32</v>
      </c>
      <c r="B77" s="361" t="s">
        <v>21</v>
      </c>
      <c r="C77" s="361" t="s">
        <v>13</v>
      </c>
      <c r="D77" s="361" t="s">
        <v>23</v>
      </c>
      <c r="E77" s="361" t="s">
        <v>24</v>
      </c>
    </row>
    <row r="78" spans="1:5" ht="20.100000000000001" customHeight="1">
      <c r="A78" s="357" t="s">
        <v>29</v>
      </c>
      <c r="B78" s="362">
        <v>21461</v>
      </c>
      <c r="C78" s="362">
        <v>31388</v>
      </c>
      <c r="D78" s="362">
        <v>52990</v>
      </c>
      <c r="E78" s="362">
        <v>85564</v>
      </c>
    </row>
    <row r="79" spans="1:5" ht="20.100000000000001" customHeight="1">
      <c r="A79" s="357"/>
      <c r="B79" s="362"/>
      <c r="C79" s="362"/>
      <c r="D79" s="362"/>
      <c r="E79" s="362"/>
    </row>
    <row r="80" spans="1:5" ht="20.100000000000001" customHeight="1">
      <c r="A80" s="357"/>
      <c r="B80" s="362"/>
      <c r="C80" s="362"/>
      <c r="D80" s="362"/>
      <c r="E80" s="362"/>
    </row>
    <row r="81" spans="1:12" ht="20.100000000000001" customHeight="1">
      <c r="A81" s="357" t="s">
        <v>4</v>
      </c>
      <c r="B81" s="362">
        <f>AVERAGE(B78:B80)</f>
        <v>21461</v>
      </c>
      <c r="C81" s="362">
        <f>AVERAGE(C78:C80)</f>
        <v>31388</v>
      </c>
      <c r="D81" s="362">
        <f>AVERAGE(D78:D80)</f>
        <v>52990</v>
      </c>
      <c r="E81" s="362">
        <f>AVERAGE(E78:E80)</f>
        <v>85564</v>
      </c>
    </row>
    <row r="82" spans="1:12" ht="20.100000000000001" customHeight="1"/>
    <row r="83" spans="1:12" ht="20.100000000000001" customHeight="1">
      <c r="B83" s="356" t="s">
        <v>16</v>
      </c>
    </row>
    <row r="84" spans="1:12" ht="20.100000000000001" customHeight="1"/>
    <row r="85" spans="1:12" ht="20.100000000000001" customHeight="1">
      <c r="A85" s="358" t="s">
        <v>35</v>
      </c>
      <c r="B85" s="361" t="s">
        <v>21</v>
      </c>
      <c r="C85" s="361" t="s">
        <v>13</v>
      </c>
      <c r="D85" s="361" t="s">
        <v>23</v>
      </c>
      <c r="E85" s="361" t="s">
        <v>24</v>
      </c>
    </row>
    <row r="86" spans="1:12" ht="20.100000000000001" customHeight="1">
      <c r="A86" s="357" t="s">
        <v>29</v>
      </c>
      <c r="B86" s="362">
        <v>14307</v>
      </c>
      <c r="C86" s="362">
        <v>20926</v>
      </c>
      <c r="D86" s="362">
        <v>35326</v>
      </c>
      <c r="E86" s="362">
        <v>57042</v>
      </c>
    </row>
    <row r="87" spans="1:12" ht="20.100000000000001" customHeight="1">
      <c r="A87" s="357"/>
      <c r="B87" s="362"/>
      <c r="C87" s="362"/>
      <c r="D87" s="362"/>
      <c r="E87" s="362"/>
      <c r="I87" s="364"/>
      <c r="J87" s="365"/>
      <c r="K87" s="366"/>
      <c r="L87" s="365"/>
    </row>
    <row r="88" spans="1:12" ht="20.100000000000001" customHeight="1">
      <c r="A88" s="357"/>
      <c r="B88" s="362"/>
      <c r="C88" s="362"/>
      <c r="D88" s="362"/>
      <c r="E88" s="362"/>
    </row>
    <row r="89" spans="1:12" ht="20.100000000000001" customHeight="1">
      <c r="A89" s="357" t="s">
        <v>4</v>
      </c>
      <c r="B89" s="362">
        <f>AVERAGE(B86:B88)</f>
        <v>14307</v>
      </c>
      <c r="C89" s="362">
        <f>AVERAGE(C86:C88)</f>
        <v>20926</v>
      </c>
      <c r="D89" s="362">
        <f>AVERAGE(D86:D88)</f>
        <v>35326</v>
      </c>
      <c r="E89" s="362">
        <f>AVERAGE(E86:E88)</f>
        <v>57042</v>
      </c>
    </row>
    <row r="90" spans="1:12" ht="20.100000000000001" customHeight="1"/>
    <row r="91" spans="1:12" ht="20.100000000000001" customHeight="1">
      <c r="B91" s="356" t="s">
        <v>16</v>
      </c>
    </row>
    <row r="92" spans="1:12" ht="20.100000000000001" customHeight="1"/>
    <row r="93" spans="1:12" ht="20.100000000000001" customHeight="1">
      <c r="A93" s="358" t="s">
        <v>25</v>
      </c>
      <c r="B93" s="361" t="s">
        <v>21</v>
      </c>
      <c r="C93" s="361" t="s">
        <v>13</v>
      </c>
      <c r="D93" s="361" t="s">
        <v>23</v>
      </c>
      <c r="E93" s="361" t="s">
        <v>24</v>
      </c>
    </row>
    <row r="94" spans="1:12" ht="20.100000000000001" customHeight="1">
      <c r="A94" s="357" t="s">
        <v>29</v>
      </c>
      <c r="B94" s="362">
        <v>10730</v>
      </c>
      <c r="C94" s="362">
        <v>15695</v>
      </c>
      <c r="D94" s="362">
        <v>26506</v>
      </c>
      <c r="E94" s="362">
        <v>42782</v>
      </c>
    </row>
    <row r="95" spans="1:12" ht="20.100000000000001" customHeight="1">
      <c r="A95" s="357"/>
      <c r="B95" s="362"/>
      <c r="C95" s="362"/>
      <c r="D95" s="362"/>
      <c r="E95" s="362"/>
    </row>
    <row r="96" spans="1:12" ht="20.100000000000001" customHeight="1">
      <c r="A96" s="357"/>
      <c r="B96" s="362"/>
      <c r="C96" s="362"/>
      <c r="D96" s="362"/>
      <c r="E96" s="362"/>
    </row>
    <row r="97" spans="1:5" ht="20.100000000000001" customHeight="1">
      <c r="A97" s="357" t="s">
        <v>4</v>
      </c>
      <c r="B97" s="362">
        <f>AVERAGE(B94:B96)</f>
        <v>10730</v>
      </c>
      <c r="C97" s="362">
        <f>AVERAGE(C94:C96)</f>
        <v>15695</v>
      </c>
      <c r="D97" s="362">
        <f>AVERAGE(D94:D96)</f>
        <v>26506</v>
      </c>
      <c r="E97" s="362">
        <f>AVERAGE(E94:E96)</f>
        <v>42782</v>
      </c>
    </row>
    <row r="98" spans="1:5" ht="20.100000000000001" customHeight="1"/>
    <row r="99" spans="1:5" ht="20.100000000000001" customHeight="1">
      <c r="B99" s="356" t="s">
        <v>16</v>
      </c>
    </row>
    <row r="100" spans="1:5" ht="20.100000000000001" customHeight="1"/>
    <row r="101" spans="1:5" ht="20.100000000000001" customHeight="1">
      <c r="A101" s="358" t="s">
        <v>36</v>
      </c>
      <c r="B101" s="361" t="s">
        <v>21</v>
      </c>
      <c r="C101" s="361" t="s">
        <v>13</v>
      </c>
      <c r="D101" s="361" t="s">
        <v>23</v>
      </c>
      <c r="E101" s="361" t="s">
        <v>24</v>
      </c>
    </row>
    <row r="102" spans="1:5" ht="20.100000000000001" customHeight="1">
      <c r="A102" s="357" t="s">
        <v>29</v>
      </c>
      <c r="B102" s="362">
        <v>8584</v>
      </c>
      <c r="C102" s="362">
        <v>12554</v>
      </c>
      <c r="D102" s="362">
        <v>21195</v>
      </c>
      <c r="E102" s="362">
        <v>34224</v>
      </c>
    </row>
    <row r="103" spans="1:5" ht="20.100000000000001" customHeight="1">
      <c r="A103" s="357"/>
      <c r="B103" s="362"/>
      <c r="C103" s="362"/>
      <c r="D103" s="362"/>
      <c r="E103" s="362"/>
    </row>
    <row r="104" spans="1:5" ht="20.100000000000001" customHeight="1">
      <c r="A104" s="357"/>
      <c r="B104" s="362"/>
      <c r="C104" s="362"/>
      <c r="D104" s="362"/>
      <c r="E104" s="362"/>
    </row>
    <row r="105" spans="1:5" ht="20.100000000000001" customHeight="1">
      <c r="A105" s="357" t="s">
        <v>4</v>
      </c>
      <c r="B105" s="362">
        <f>AVERAGE(B102:B104)</f>
        <v>8584</v>
      </c>
      <c r="C105" s="362">
        <f>AVERAGE(C102:C104)</f>
        <v>12554</v>
      </c>
      <c r="D105" s="362">
        <f>AVERAGE(D102:D104)</f>
        <v>21195</v>
      </c>
      <c r="E105" s="362">
        <f>AVERAGE(E102:E104)</f>
        <v>34224</v>
      </c>
    </row>
    <row r="106" spans="1:5" ht="20.100000000000001" customHeight="1">
      <c r="A106" s="359"/>
      <c r="B106" s="363"/>
      <c r="C106" s="363"/>
      <c r="D106" s="363"/>
      <c r="E106" s="363"/>
    </row>
    <row r="107" spans="1:5" ht="20.100000000000001" customHeight="1">
      <c r="A107" s="359"/>
      <c r="B107" s="363"/>
      <c r="C107" s="363"/>
      <c r="D107" s="363"/>
      <c r="E107" s="363"/>
    </row>
    <row r="108" spans="1:5" ht="20.100000000000001" customHeight="1"/>
    <row r="109" spans="1:5" ht="27" customHeight="1">
      <c r="B109" s="360" t="s">
        <v>14</v>
      </c>
    </row>
    <row r="110" spans="1:5" ht="38.25" customHeight="1"/>
    <row r="111" spans="1:5" ht="20.100000000000001" customHeight="1">
      <c r="B111" s="356" t="s">
        <v>16</v>
      </c>
    </row>
    <row r="112" spans="1:5" ht="20.100000000000001" customHeight="1"/>
    <row r="113" spans="1:12" ht="20.100000000000001" customHeight="1">
      <c r="A113" s="358" t="s">
        <v>17</v>
      </c>
      <c r="B113" s="361" t="s">
        <v>21</v>
      </c>
      <c r="C113" s="361" t="s">
        <v>13</v>
      </c>
      <c r="D113" s="361" t="s">
        <v>23</v>
      </c>
      <c r="E113" s="361" t="s">
        <v>24</v>
      </c>
    </row>
    <row r="114" spans="1:12" ht="20.100000000000001" customHeight="1">
      <c r="A114" s="357" t="s">
        <v>29</v>
      </c>
      <c r="B114" s="362">
        <v>7153</v>
      </c>
      <c r="C114" s="362">
        <v>10462</v>
      </c>
      <c r="D114" s="362">
        <v>17662</v>
      </c>
      <c r="E114" s="362">
        <v>28520</v>
      </c>
    </row>
    <row r="115" spans="1:12" ht="20.100000000000001" customHeight="1">
      <c r="A115" s="357"/>
      <c r="B115" s="362"/>
      <c r="C115" s="362"/>
      <c r="D115" s="362"/>
      <c r="E115" s="362"/>
    </row>
    <row r="116" spans="1:12" ht="20.100000000000001" customHeight="1">
      <c r="A116" s="357"/>
      <c r="B116" s="362"/>
      <c r="C116" s="362"/>
      <c r="D116" s="362"/>
      <c r="E116" s="362"/>
    </row>
    <row r="117" spans="1:12" ht="20.100000000000001" customHeight="1">
      <c r="A117" s="357" t="s">
        <v>4</v>
      </c>
      <c r="B117" s="362">
        <f>AVERAGE(B114:B116)</f>
        <v>7153</v>
      </c>
      <c r="C117" s="362">
        <f>AVERAGE(C114:C116)</f>
        <v>10462</v>
      </c>
      <c r="D117" s="362">
        <f>AVERAGE(D114:D116)</f>
        <v>17662</v>
      </c>
      <c r="E117" s="362">
        <f>AVERAGE(E114:E116)</f>
        <v>28520</v>
      </c>
    </row>
    <row r="118" spans="1:12" ht="20.100000000000001" customHeight="1"/>
    <row r="119" spans="1:12" ht="20.100000000000001" customHeight="1">
      <c r="B119" s="356" t="s">
        <v>16</v>
      </c>
    </row>
    <row r="120" spans="1:12" ht="20.100000000000001" customHeight="1"/>
    <row r="121" spans="1:12" ht="20.100000000000001" customHeight="1">
      <c r="A121" s="358" t="s">
        <v>37</v>
      </c>
      <c r="B121" s="361" t="s">
        <v>21</v>
      </c>
      <c r="C121" s="361" t="s">
        <v>13</v>
      </c>
      <c r="D121" s="361" t="s">
        <v>23</v>
      </c>
      <c r="E121" s="361" t="s">
        <v>24</v>
      </c>
    </row>
    <row r="122" spans="1:12" ht="20.100000000000001" customHeight="1">
      <c r="A122" s="357" t="s">
        <v>29</v>
      </c>
      <c r="B122" s="362">
        <v>5960</v>
      </c>
      <c r="C122" s="362">
        <v>8718</v>
      </c>
      <c r="D122" s="362">
        <v>14718</v>
      </c>
      <c r="E122" s="362">
        <v>23767</v>
      </c>
    </row>
    <row r="123" spans="1:12" ht="20.100000000000001" customHeight="1">
      <c r="A123" s="357"/>
      <c r="B123" s="362"/>
      <c r="C123" s="362"/>
      <c r="D123" s="362"/>
      <c r="E123" s="362"/>
      <c r="I123" s="364"/>
      <c r="J123" s="365"/>
      <c r="K123" s="366"/>
      <c r="L123" s="365"/>
    </row>
    <row r="124" spans="1:12" ht="20.100000000000001" customHeight="1">
      <c r="A124" s="357"/>
      <c r="B124" s="362"/>
      <c r="C124" s="362"/>
      <c r="D124" s="362"/>
      <c r="E124" s="362"/>
    </row>
    <row r="125" spans="1:12" ht="20.100000000000001" customHeight="1">
      <c r="A125" s="357" t="s">
        <v>4</v>
      </c>
      <c r="B125" s="362">
        <f>AVERAGE(B122:B124)</f>
        <v>5960</v>
      </c>
      <c r="C125" s="362">
        <f>AVERAGE(C122:C124)</f>
        <v>8718</v>
      </c>
      <c r="D125" s="362">
        <f>AVERAGE(D122:D124)</f>
        <v>14718</v>
      </c>
      <c r="E125" s="362">
        <f>AVERAGE(E122:E124)</f>
        <v>23767</v>
      </c>
    </row>
    <row r="126" spans="1:12" ht="20.100000000000001" customHeight="1"/>
    <row r="127" spans="1:12" ht="20.100000000000001" customHeight="1">
      <c r="B127" s="356" t="s">
        <v>16</v>
      </c>
    </row>
    <row r="128" spans="1:12" ht="20.100000000000001" customHeight="1"/>
    <row r="129" spans="1:5" ht="20.100000000000001" customHeight="1">
      <c r="A129" s="358" t="s">
        <v>5</v>
      </c>
      <c r="B129" s="361" t="s">
        <v>21</v>
      </c>
      <c r="C129" s="361" t="s">
        <v>13</v>
      </c>
      <c r="D129" s="361" t="s">
        <v>23</v>
      </c>
      <c r="E129" s="361" t="s">
        <v>24</v>
      </c>
    </row>
    <row r="130" spans="1:5" ht="20.100000000000001" customHeight="1">
      <c r="A130" s="357" t="s">
        <v>29</v>
      </c>
      <c r="B130" s="362">
        <v>4768</v>
      </c>
      <c r="C130" s="362">
        <v>6973</v>
      </c>
      <c r="D130" s="362">
        <v>11774</v>
      </c>
      <c r="E130" s="362">
        <v>19012</v>
      </c>
    </row>
    <row r="131" spans="1:5" ht="20.100000000000001" customHeight="1">
      <c r="A131" s="357"/>
      <c r="B131" s="362"/>
      <c r="C131" s="362"/>
      <c r="D131" s="362"/>
      <c r="E131" s="362"/>
    </row>
    <row r="132" spans="1:5" ht="20.100000000000001" customHeight="1">
      <c r="A132" s="357"/>
      <c r="B132" s="362"/>
      <c r="C132" s="362"/>
      <c r="D132" s="362"/>
      <c r="E132" s="362"/>
    </row>
    <row r="133" spans="1:5" ht="20.100000000000001" customHeight="1">
      <c r="A133" s="357" t="s">
        <v>4</v>
      </c>
      <c r="B133" s="362">
        <f>AVERAGE(B130:B132)</f>
        <v>4768</v>
      </c>
      <c r="C133" s="362">
        <f>AVERAGE(C130:C132)</f>
        <v>6973</v>
      </c>
      <c r="D133" s="362">
        <f>AVERAGE(D130:D132)</f>
        <v>11774</v>
      </c>
      <c r="E133" s="362">
        <f>AVERAGE(E130:E132)</f>
        <v>19012</v>
      </c>
    </row>
    <row r="134" spans="1:5" ht="20.100000000000001" customHeight="1"/>
    <row r="135" spans="1:5" ht="20.100000000000001" customHeight="1">
      <c r="A135" s="359"/>
      <c r="B135" s="363"/>
      <c r="C135" s="363"/>
      <c r="D135" s="363"/>
      <c r="E135" s="363"/>
    </row>
    <row r="136" spans="1:5" ht="20.100000000000001" customHeight="1">
      <c r="A136" s="359"/>
      <c r="B136" s="363"/>
      <c r="C136" s="363"/>
      <c r="D136" s="363"/>
      <c r="E136" s="363"/>
    </row>
    <row r="137" spans="1:5" ht="20.100000000000001" customHeight="1"/>
  </sheetData>
  <phoneticPr fontId="19"/>
  <printOptions horizontalCentered="1" verticalCentered="1"/>
  <pageMargins left="0.78740157480314965" right="0.78740157480314965" top="1.181102362204724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原本R8</vt:lpstr>
      <vt:lpstr>記入例（R8）</vt:lpstr>
      <vt:lpstr>×本復旧見積一覧</vt:lpstr>
    </vt:vector>
  </TitlesOfParts>
  <Company>羽生市水道部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羽生市水道部</dc:creator>
  <cp:lastModifiedBy>Administrator</cp:lastModifiedBy>
  <cp:lastPrinted>2026-06-25T06:37:26Z</cp:lastPrinted>
  <dcterms:created xsi:type="dcterms:W3CDTF">2001-06-05T08:08:01Z</dcterms:created>
  <dcterms:modified xsi:type="dcterms:W3CDTF">2026-06-29T04:22:26Z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2026-06-29T04:22:26Z</vt:filetime>
  </property>
</Properties>
</file>