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8" yWindow="-118" windowWidth="25370" windowHeight="13667"/>
  </bookViews>
  <sheets>
    <sheet name="Sheet1" sheetId="1" r:id="rId1"/>
  </sheets>
  <definedNames>
    <definedName name="_xlnm.Print_Area" localSheetId="0">Sheet1!$A$1:$F$33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<sst xmlns="http://schemas.openxmlformats.org/spreadsheetml/2006/main" xmlns:r="http://schemas.openxmlformats.org/officeDocument/2006/relationships" count="28" uniqueCount="28">
  <si>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VISA</t>
  </si>
  <si>
    <t>nanaco</t>
  </si>
  <si>
    <t>JCB</t>
  </si>
  <si>
    <t>PASMO</t>
  </si>
  <si>
    <t>PayPay</t>
  </si>
  <si>
    <t>コード
決済</t>
    <rPh sb="4" eb="6">
      <t>ケッサイ</t>
    </rPh>
    <phoneticPr fontId="1"/>
  </si>
  <si>
    <t>d払い</t>
  </si>
  <si>
    <t>電子
マネー</t>
    <rPh sb="0" eb="2">
      <t>デンシ</t>
    </rPh>
    <phoneticPr fontId="1"/>
  </si>
  <si>
    <t>クレジット
カード</t>
  </si>
  <si>
    <t>例</t>
    <rPh sb="0" eb="1">
      <t>レイ</t>
    </rPh>
    <phoneticPr fontId="1"/>
  </si>
  <si>
    <t>決済ブランド・サービス</t>
  </si>
  <si>
    <t>●●PAY</t>
  </si>
  <si>
    <t>キャッシュレス決済手数料年間見込額</t>
    <rPh sb="7" eb="9">
      <t>ケッサイ</t>
    </rPh>
    <rPh sb="9" eb="12">
      <t>テスウリョウ</t>
    </rPh>
    <rPh sb="12" eb="14">
      <t>ネンカン</t>
    </rPh>
    <rPh sb="14" eb="16">
      <t>ミコ</t>
    </rPh>
    <rPh sb="16" eb="17">
      <t>ガク</t>
    </rPh>
    <phoneticPr fontId="1"/>
  </si>
  <si>
    <t>合計</t>
    <rPh sb="0" eb="2">
      <t>ゴウケイ</t>
    </rPh>
    <phoneticPr fontId="1"/>
  </si>
  <si>
    <t>決済事務
手数料率</t>
    <rPh sb="0" eb="2">
      <t>ケッサイ</t>
    </rPh>
    <rPh sb="2" eb="4">
      <t>ジム</t>
    </rPh>
    <rPh sb="5" eb="8">
      <t>テスウリョウ</t>
    </rPh>
    <rPh sb="8" eb="9">
      <t>リツ</t>
    </rPh>
    <phoneticPr fontId="1"/>
  </si>
  <si>
    <t>単位：円</t>
    <rPh sb="0" eb="2">
      <t>タンイ</t>
    </rPh>
    <rPh sb="3" eb="4">
      <t>エン</t>
    </rPh>
    <phoneticPr fontId="1"/>
  </si>
  <si>
    <t>様式第４号　　キャッシュレス決済手数料率表及び年間手数料見込算出表</t>
    <rPh sb="0" eb="2">
      <t>ヨウシキ</t>
    </rPh>
    <rPh sb="2" eb="3">
      <t>ダイ</t>
    </rPh>
    <rPh sb="4" eb="5">
      <t>ゴウ</t>
    </rPh>
    <rPh sb="14" eb="16">
      <t>ケッサイ</t>
    </rPh>
    <rPh sb="16" eb="19">
      <t>テスウリョウ</t>
    </rPh>
    <rPh sb="19" eb="20">
      <t>リツ</t>
    </rPh>
    <rPh sb="20" eb="21">
      <t>オモテ</t>
    </rPh>
    <rPh sb="21" eb="22">
      <t>オヨ</t>
    </rPh>
    <rPh sb="23" eb="30">
      <t>ネンカンテスウリョウミコ</t>
    </rPh>
    <rPh sb="30" eb="33">
      <t>サンシュツヒョウ</t>
    </rPh>
    <phoneticPr fontId="1"/>
  </si>
  <si>
    <t>Mastercard</t>
  </si>
  <si>
    <t>WAON</t>
  </si>
  <si>
    <t>キャッシュレス
決済想定金額</t>
    <rPh sb="8" eb="10">
      <t>ケッサイ</t>
    </rPh>
    <rPh sb="10" eb="12">
      <t>ソウテイ</t>
    </rPh>
    <rPh sb="12" eb="14">
      <t>キンガク</t>
    </rPh>
    <phoneticPr fontId="1"/>
  </si>
  <si>
    <t>Suica</t>
  </si>
  <si>
    <t>健康
づくり
推進課</t>
    <rPh sb="0" eb="2">
      <t>ケンコウ</t>
    </rPh>
    <rPh sb="7" eb="10">
      <t>スイシンカ</t>
    </rPh>
    <phoneticPr fontId="1"/>
  </si>
  <si>
    <t>楽天ペイ</t>
    <rPh sb="0" eb="2">
      <t>ラクテン</t>
    </rPh>
    <phoneticPr fontId="1"/>
  </si>
  <si>
    <t>au PAY</t>
  </si>
  <si>
    <t>キャッシュレス決済手数料（60か月見込）</t>
    <rPh sb="7" eb="9">
      <t>ケッサイ</t>
    </rPh>
    <rPh sb="9" eb="12">
      <t>テスウリョウ</t>
    </rPh>
    <rPh sb="16" eb="17">
      <t>ガツ</t>
    </rPh>
    <rPh sb="17" eb="19">
      <t>ミコ</t>
    </rPh>
    <phoneticPr fontId="1"/>
  </si>
  <si>
    <t>市民
生活課</t>
  </si>
  <si>
    <r>
      <t>　市民生活課における証明書等交付事務手数料の収入を25,000,000円、そのうち40％がキャッシュレス決済を利用するものと想定し、年間キャッシュレス決済額を10,000,000円と見込んでいます。
　決済手段別のキャッシュレス決済想定金額は、決済手段の想定利用割合から算出したものです。</t>
    </r>
    <r>
      <rPr>
        <b/>
        <sz val="11"/>
        <color theme="1"/>
        <rFont val="BIZ UDP明朝 Medium"/>
      </rPr>
      <t>決済事務手数料率（太枠内）を入力</t>
    </r>
    <r>
      <rPr>
        <sz val="11"/>
        <color theme="1"/>
        <rFont val="BIZ UDP明朝 Medium"/>
      </rPr>
      <t>して提出してください。　※1円以下は、四捨五入となります。</t>
    </r>
    <rPh sb="1" eb="6">
      <t>シミンセイカツカ</t>
    </rPh>
    <rPh sb="135" eb="137">
      <t>サンシュツ</t>
    </rPh>
    <phoneticPr fontId="1"/>
  </si>
  <si>
    <r>
      <t>　健康づくり推進課における保健衛生手数料（犬の登録、狂犬病予防注射接種済証明書交付事務手数料）の収入を3,000,000円、そのうち40％がキャッシュレス決済を利用するものと想定し、年間キャッシュレス決済額を1,200,000円と見込んでいます。
　決済手段別のキャッシュレス決済想定金額は、決済手段の想定利用割合から算出したものです。</t>
    </r>
    <r>
      <rPr>
        <b/>
        <sz val="11"/>
        <color theme="1"/>
        <rFont val="BIZ UDP明朝 Medium"/>
      </rPr>
      <t>決済事務手数料率（太枠内）を入力</t>
    </r>
    <r>
      <rPr>
        <sz val="11"/>
        <color theme="1"/>
        <rFont val="BIZ UDP明朝 Medium"/>
      </rPr>
      <t>して提出してください。　※1円以下は、四捨五入となります。</t>
    </r>
    <rPh sb="1" eb="3">
      <t>ケンコウ</t>
    </rPh>
    <rPh sb="6" eb="13">
      <t>スイシン</t>
    </rPh>
    <rPh sb="13" eb="20">
      <t>ホケンエイセイテスウリョウ</t>
    </rPh>
    <rPh sb="21" eb="22">
      <t>イヌ</t>
    </rPh>
    <rPh sb="23" eb="25">
      <t>トウロク</t>
    </rPh>
    <rPh sb="36" eb="41">
      <t>ショウメイショコウフ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</si>
</sst>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明朝 Medium"/>
      <family val="1"/>
    </font>
    <font>
      <sz val="14"/>
      <color theme="1"/>
      <name val="BIZ UDP明朝 Medium"/>
      <family val="1"/>
    </font>
    <font>
      <sz val="14"/>
      <color rgb="FFFF0000"/>
      <name val="BIZ UDP明朝 Medium"/>
      <family val="1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8" fontId="2" fillId="0" borderId="1" xfId="1" applyFont="1" applyFill="1" applyBorder="1" applyProtection="1">
      <alignment vertical="center"/>
      <protection locked="0"/>
    </xf>
    <xf numFmtId="38" fontId="2" fillId="0" borderId="6" xfId="1" applyFont="1" applyBorder="1" applyProtection="1">
      <alignment vertical="center"/>
      <protection locked="0"/>
    </xf>
    <xf numFmtId="38" fontId="2" fillId="0" borderId="7" xfId="1" applyFont="1" applyBorder="1" applyProtection="1">
      <alignment vertical="center"/>
      <protection locked="0"/>
    </xf>
    <xf numFmtId="38" fontId="2" fillId="0" borderId="8" xfId="1" applyFont="1" applyBorder="1" applyProtection="1">
      <alignment vertical="center"/>
      <protection locked="0"/>
    </xf>
    <xf numFmtId="38" fontId="2" fillId="0" borderId="9" xfId="1" applyFont="1" applyBorder="1" applyProtection="1">
      <alignment vertical="center"/>
      <protection locked="0"/>
    </xf>
    <xf numFmtId="38" fontId="2" fillId="0" borderId="10" xfId="1" applyFont="1" applyBorder="1" applyProtection="1">
      <alignment vertical="center"/>
      <protection locked="0"/>
    </xf>
    <xf numFmtId="38" fontId="2" fillId="0" borderId="0" xfId="1" applyFont="1" applyProtection="1">
      <alignment vertical="center"/>
      <protection locked="0"/>
    </xf>
    <xf numFmtId="10" fontId="2" fillId="0" borderId="11" xfId="2" applyNumberFormat="1" applyFont="1" applyFill="1" applyBorder="1" applyProtection="1">
      <alignment vertical="center"/>
      <protection locked="0"/>
    </xf>
    <xf numFmtId="10" fontId="2" fillId="0" borderId="12" xfId="2" applyNumberFormat="1" applyFont="1" applyBorder="1" applyProtection="1">
      <alignment vertical="center"/>
      <protection locked="0"/>
    </xf>
    <xf numFmtId="10" fontId="2" fillId="0" borderId="13" xfId="2" applyNumberFormat="1" applyFont="1" applyBorder="1" applyProtection="1">
      <alignment vertical="center"/>
      <protection locked="0"/>
    </xf>
    <xf numFmtId="10" fontId="2" fillId="0" borderId="14" xfId="2" applyNumberFormat="1" applyFont="1" applyBorder="1" applyProtection="1">
      <alignment vertical="center"/>
      <protection locked="0"/>
    </xf>
    <xf numFmtId="10" fontId="2" fillId="0" borderId="15" xfId="2" applyNumberFormat="1" applyFont="1" applyBorder="1" applyProtection="1">
      <alignment vertical="center"/>
      <protection locked="0"/>
    </xf>
    <xf numFmtId="10" fontId="2" fillId="0" borderId="16" xfId="2" applyNumberFormat="1" applyFont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38" fontId="2" fillId="0" borderId="1" xfId="1" applyFont="1" applyFill="1" applyBorder="1" applyProtection="1">
      <alignment vertical="center"/>
    </xf>
    <xf numFmtId="38" fontId="2" fillId="0" borderId="17" xfId="1" applyNumberFormat="1" applyFont="1" applyFill="1" applyBorder="1" applyProtection="1">
      <alignment vertical="center"/>
    </xf>
    <xf numFmtId="38" fontId="2" fillId="0" borderId="18" xfId="1" applyFont="1" applyFill="1" applyBorder="1" applyProtection="1">
      <alignment vertical="center"/>
    </xf>
    <xf numFmtId="38" fontId="2" fillId="0" borderId="19" xfId="1" applyFont="1" applyFill="1" applyBorder="1" applyProtection="1">
      <alignment vertical="center"/>
    </xf>
    <xf numFmtId="38" fontId="2" fillId="0" borderId="5" xfId="0" applyNumberFormat="1" applyFont="1" applyBorder="1" applyProtection="1">
      <alignment vertical="center"/>
    </xf>
    <xf numFmtId="38" fontId="2" fillId="0" borderId="0" xfId="0" applyNumberFormat="1" applyFont="1" applyBorder="1" applyProtection="1">
      <alignment vertical="center"/>
    </xf>
    <xf numFmtId="9" fontId="2" fillId="0" borderId="0" xfId="2" applyFont="1" applyProtection="1">
      <alignment vertical="center"/>
      <protection locked="0"/>
    </xf>
    <xf numFmtId="0" fontId="2" fillId="0" borderId="0" xfId="0" applyFont="1" applyAlignment="1" applyProtection="1">
      <alignment horizontal="right"/>
      <protection locked="0"/>
    </xf>
    <xf numFmtId="38" fontId="2" fillId="0" borderId="2" xfId="1" applyFont="1" applyFill="1" applyBorder="1" applyProtection="1">
      <alignment vertical="center"/>
    </xf>
    <xf numFmtId="38" fontId="2" fillId="0" borderId="3" xfId="1" applyFont="1" applyFill="1" applyBorder="1" applyProtection="1">
      <alignment vertical="center"/>
    </xf>
    <xf numFmtId="38" fontId="2" fillId="0" borderId="4" xfId="1" applyFont="1" applyFill="1" applyBorder="1" applyProtection="1">
      <alignment vertical="center"/>
    </xf>
  </cellXfs>
  <cellStyles count="3">
    <cellStyle name="標準" xfId="0" builtinId="0"/>
    <cellStyle name="桁区切り" xfId="1" builtinId="6"/>
    <cellStyle name="パーセント" xfId="2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8"/>
  <sheetViews>
    <sheetView tabSelected="1" view="pageBreakPreview" topLeftCell="A20" zoomScaleSheetLayoutView="100" workbookViewId="0">
      <selection activeCell="D6" sqref="D6:D16"/>
    </sheetView>
  </sheetViews>
  <sheetFormatPr defaultColWidth="9" defaultRowHeight="13"/>
  <cols>
    <col min="1" max="1" width="9" style="1"/>
    <col min="2" max="2" width="13" style="1" customWidth="1"/>
    <col min="3" max="3" width="14.77734375" style="1" customWidth="1"/>
    <col min="4" max="4" width="10.21875" style="1" customWidth="1"/>
    <col min="5" max="5" width="17.109375" style="1" customWidth="1"/>
    <col min="6" max="6" width="17.88671875" style="1" customWidth="1"/>
    <col min="7" max="7" width="3.88671875" style="1" customWidth="1"/>
    <col min="8" max="16384" width="9" style="1"/>
  </cols>
  <sheetData>
    <row r="1" spans="1:6" ht="20.3" customHeight="1">
      <c r="A1" s="2" t="s">
        <v>16</v>
      </c>
    </row>
    <row r="2" spans="1:6" ht="65.45" customHeight="1">
      <c r="A2" s="3" t="s">
        <v>26</v>
      </c>
      <c r="B2" s="3"/>
      <c r="C2" s="3"/>
      <c r="D2" s="3"/>
      <c r="E2" s="3"/>
      <c r="F2" s="3"/>
    </row>
    <row r="3" spans="1:6" ht="16">
      <c r="A3" s="2"/>
      <c r="F3" s="35" t="s">
        <v>15</v>
      </c>
    </row>
    <row r="4" spans="1:6" ht="49.1" customHeight="1">
      <c r="A4" s="4" t="s">
        <v>25</v>
      </c>
      <c r="B4" s="8" t="s">
        <v>10</v>
      </c>
      <c r="C4" s="8" t="s">
        <v>19</v>
      </c>
      <c r="D4" s="8" t="s">
        <v>14</v>
      </c>
      <c r="E4" s="27" t="s">
        <v>12</v>
      </c>
      <c r="F4" s="27" t="s">
        <v>24</v>
      </c>
    </row>
    <row r="5" spans="1:6" ht="17.05" customHeight="1">
      <c r="A5" s="5" t="s">
        <v>9</v>
      </c>
      <c r="B5" s="9" t="s">
        <v>11</v>
      </c>
      <c r="C5" s="14">
        <v>10000000</v>
      </c>
      <c r="D5" s="21">
        <v>3.4200000000000001e-002</v>
      </c>
      <c r="E5" s="28">
        <f>C5*D5</f>
        <v>342000</v>
      </c>
      <c r="F5" s="28">
        <f>D5*C5*5</f>
        <v>1710000</v>
      </c>
    </row>
    <row r="6" spans="1:6" ht="17.05" customHeight="1">
      <c r="A6" s="6" t="s">
        <v>8</v>
      </c>
      <c r="B6" s="10" t="s">
        <v>0</v>
      </c>
      <c r="C6" s="15">
        <f>ROUND($C$5*20%/3,-4)</f>
        <v>670000</v>
      </c>
      <c r="D6" s="22"/>
      <c r="E6" s="29">
        <f t="shared" ref="E6:E16" si="0">ROUND(C6*D6,0)</f>
        <v>0</v>
      </c>
      <c r="F6" s="36">
        <f t="shared" ref="F6:F16" si="1">ROUND(D6*C6*5,0)</f>
        <v>0</v>
      </c>
    </row>
    <row r="7" spans="1:6" ht="17.05" customHeight="1">
      <c r="A7" s="5"/>
      <c r="B7" s="11" t="s">
        <v>17</v>
      </c>
      <c r="C7" s="16">
        <f>ROUND($C$5*20%/3,-4)</f>
        <v>670000</v>
      </c>
      <c r="D7" s="23"/>
      <c r="E7" s="30">
        <f t="shared" si="0"/>
        <v>0</v>
      </c>
      <c r="F7" s="37">
        <f t="shared" si="1"/>
        <v>0</v>
      </c>
    </row>
    <row r="8" spans="1:6" ht="17.05" customHeight="1">
      <c r="A8" s="5"/>
      <c r="B8" s="12" t="s">
        <v>2</v>
      </c>
      <c r="C8" s="17">
        <f>ROUNDDOWN($C$5*20%/3,-4)</f>
        <v>660000</v>
      </c>
      <c r="D8" s="24"/>
      <c r="E8" s="31">
        <f t="shared" si="0"/>
        <v>0</v>
      </c>
      <c r="F8" s="38">
        <f t="shared" si="1"/>
        <v>0</v>
      </c>
    </row>
    <row r="9" spans="1:6" ht="17.05" customHeight="1">
      <c r="A9" s="6" t="s">
        <v>7</v>
      </c>
      <c r="B9" s="10" t="s">
        <v>20</v>
      </c>
      <c r="C9" s="18">
        <f>$C$5*50%/4</f>
        <v>1250000</v>
      </c>
      <c r="D9" s="25"/>
      <c r="E9" s="29">
        <f t="shared" si="0"/>
        <v>0</v>
      </c>
      <c r="F9" s="36">
        <f t="shared" si="1"/>
        <v>0</v>
      </c>
    </row>
    <row r="10" spans="1:6" ht="17.05" customHeight="1">
      <c r="A10" s="6"/>
      <c r="B10" s="11" t="s">
        <v>3</v>
      </c>
      <c r="C10" s="19">
        <f>$C$5*50%/4</f>
        <v>1250000</v>
      </c>
      <c r="D10" s="23"/>
      <c r="E10" s="30">
        <f t="shared" si="0"/>
        <v>0</v>
      </c>
      <c r="F10" s="37">
        <f t="shared" si="1"/>
        <v>0</v>
      </c>
    </row>
    <row r="11" spans="1:6" ht="17.05" customHeight="1">
      <c r="A11" s="6"/>
      <c r="B11" s="11" t="s">
        <v>1</v>
      </c>
      <c r="C11" s="19">
        <f>$C$5*50%/4</f>
        <v>1250000</v>
      </c>
      <c r="D11" s="23"/>
      <c r="E11" s="30">
        <f t="shared" si="0"/>
        <v>0</v>
      </c>
      <c r="F11" s="37">
        <f t="shared" si="1"/>
        <v>0</v>
      </c>
    </row>
    <row r="12" spans="1:6" ht="17.05" customHeight="1">
      <c r="A12" s="6"/>
      <c r="B12" s="12" t="s">
        <v>18</v>
      </c>
      <c r="C12" s="17">
        <f>$C$5*50%/4</f>
        <v>1250000</v>
      </c>
      <c r="D12" s="24"/>
      <c r="E12" s="31">
        <f t="shared" si="0"/>
        <v>0</v>
      </c>
      <c r="F12" s="38">
        <f t="shared" si="1"/>
        <v>0</v>
      </c>
    </row>
    <row r="13" spans="1:6" ht="17.05" customHeight="1">
      <c r="A13" s="6" t="s">
        <v>5</v>
      </c>
      <c r="B13" s="10" t="s">
        <v>4</v>
      </c>
      <c r="C13" s="18">
        <v>900000</v>
      </c>
      <c r="D13" s="25"/>
      <c r="E13" s="29">
        <f t="shared" si="0"/>
        <v>0</v>
      </c>
      <c r="F13" s="36">
        <f t="shared" si="1"/>
        <v>0</v>
      </c>
    </row>
    <row r="14" spans="1:6" ht="17.05" customHeight="1">
      <c r="A14" s="5"/>
      <c r="B14" s="11" t="s">
        <v>22</v>
      </c>
      <c r="C14" s="19">
        <f>$C$5*30%/4</f>
        <v>750000</v>
      </c>
      <c r="D14" s="23"/>
      <c r="E14" s="30">
        <f t="shared" si="0"/>
        <v>0</v>
      </c>
      <c r="F14" s="37">
        <f t="shared" si="1"/>
        <v>0</v>
      </c>
    </row>
    <row r="15" spans="1:6" ht="17.05" customHeight="1">
      <c r="A15" s="5"/>
      <c r="B15" s="11" t="s">
        <v>6</v>
      </c>
      <c r="C15" s="19">
        <f>$C$5*30%/4</f>
        <v>750000</v>
      </c>
      <c r="D15" s="23"/>
      <c r="E15" s="30">
        <f t="shared" si="0"/>
        <v>0</v>
      </c>
      <c r="F15" s="37">
        <f t="shared" si="1"/>
        <v>0</v>
      </c>
    </row>
    <row r="16" spans="1:6" ht="17.05" customHeight="1">
      <c r="A16" s="5"/>
      <c r="B16" s="12" t="s">
        <v>23</v>
      </c>
      <c r="C16" s="17">
        <v>600000</v>
      </c>
      <c r="D16" s="26"/>
      <c r="E16" s="31">
        <f t="shared" si="0"/>
        <v>0</v>
      </c>
      <c r="F16" s="38">
        <f t="shared" si="1"/>
        <v>0</v>
      </c>
    </row>
    <row r="17" spans="1:6" ht="17.05" customHeight="1">
      <c r="A17" s="5" t="s">
        <v>13</v>
      </c>
      <c r="B17" s="13"/>
      <c r="C17" s="13"/>
      <c r="D17" s="13"/>
      <c r="E17" s="32">
        <f>SUM(E6:E16)</f>
        <v>0</v>
      </c>
      <c r="F17" s="32">
        <f>SUM(F6:F16)</f>
        <v>0</v>
      </c>
    </row>
    <row r="18" spans="1:6" ht="22.6" customHeight="1">
      <c r="A18" s="7"/>
      <c r="B18" s="7"/>
      <c r="C18" s="7"/>
      <c r="D18" s="7"/>
      <c r="E18" s="33"/>
      <c r="F18" s="33"/>
    </row>
    <row r="19" spans="1:6" ht="81.2" customHeight="1">
      <c r="A19" s="3" t="s">
        <v>27</v>
      </c>
      <c r="B19" s="3"/>
      <c r="C19" s="3"/>
      <c r="D19" s="3"/>
      <c r="E19" s="3"/>
      <c r="F19" s="3"/>
    </row>
    <row r="20" spans="1:6" ht="49.1" customHeight="1">
      <c r="A20" s="4" t="s">
        <v>21</v>
      </c>
      <c r="B20" s="8" t="s">
        <v>10</v>
      </c>
      <c r="C20" s="8" t="s">
        <v>19</v>
      </c>
      <c r="D20" s="8" t="s">
        <v>14</v>
      </c>
      <c r="E20" s="27" t="s">
        <v>12</v>
      </c>
      <c r="F20" s="27" t="s">
        <v>24</v>
      </c>
    </row>
    <row r="21" spans="1:6" ht="17.05" customHeight="1">
      <c r="A21" s="5" t="s">
        <v>9</v>
      </c>
      <c r="B21" s="9" t="s">
        <v>11</v>
      </c>
      <c r="C21" s="14">
        <v>1200000</v>
      </c>
      <c r="D21" s="21">
        <v>3.4200000000000001e-002</v>
      </c>
      <c r="E21" s="28">
        <f>C21*D21</f>
        <v>41040</v>
      </c>
      <c r="F21" s="28">
        <f>D21*C21*5</f>
        <v>205200</v>
      </c>
    </row>
    <row r="22" spans="1:6" ht="17.05" customHeight="1">
      <c r="A22" s="6" t="s">
        <v>8</v>
      </c>
      <c r="B22" s="10" t="s">
        <v>0</v>
      </c>
      <c r="C22" s="15">
        <f>ROUND($C$21*20%/3,-4)</f>
        <v>80000</v>
      </c>
      <c r="D22" s="22"/>
      <c r="E22" s="29">
        <f t="shared" ref="E22:E32" si="2">ROUND(C22*D22,0)</f>
        <v>0</v>
      </c>
      <c r="F22" s="36">
        <f t="shared" ref="F22:F32" si="3">ROUND(D22*C22*5,0)</f>
        <v>0</v>
      </c>
    </row>
    <row r="23" spans="1:6" ht="17.05" customHeight="1">
      <c r="A23" s="5"/>
      <c r="B23" s="11" t="s">
        <v>17</v>
      </c>
      <c r="C23" s="16">
        <f>ROUND($C$21*20%/3,-4)</f>
        <v>80000</v>
      </c>
      <c r="D23" s="23"/>
      <c r="E23" s="30">
        <f t="shared" si="2"/>
        <v>0</v>
      </c>
      <c r="F23" s="37">
        <f t="shared" si="3"/>
        <v>0</v>
      </c>
    </row>
    <row r="24" spans="1:6" ht="17.05" customHeight="1">
      <c r="A24" s="5"/>
      <c r="B24" s="12" t="s">
        <v>2</v>
      </c>
      <c r="C24" s="17">
        <f>ROUND($C$21*20%/3,-4)</f>
        <v>80000</v>
      </c>
      <c r="D24" s="24"/>
      <c r="E24" s="31">
        <f t="shared" si="2"/>
        <v>0</v>
      </c>
      <c r="F24" s="38">
        <f t="shared" si="3"/>
        <v>0</v>
      </c>
    </row>
    <row r="25" spans="1:6" ht="17.05" customHeight="1">
      <c r="A25" s="6" t="s">
        <v>7</v>
      </c>
      <c r="B25" s="10" t="s">
        <v>20</v>
      </c>
      <c r="C25" s="18">
        <f>$C$21*50%/4</f>
        <v>150000</v>
      </c>
      <c r="D25" s="25"/>
      <c r="E25" s="29">
        <f t="shared" si="2"/>
        <v>0</v>
      </c>
      <c r="F25" s="36">
        <f t="shared" si="3"/>
        <v>0</v>
      </c>
    </row>
    <row r="26" spans="1:6" ht="17.05" customHeight="1">
      <c r="A26" s="6"/>
      <c r="B26" s="11" t="s">
        <v>3</v>
      </c>
      <c r="C26" s="19">
        <f>$C$21*50%/4</f>
        <v>150000</v>
      </c>
      <c r="D26" s="23"/>
      <c r="E26" s="30">
        <f t="shared" si="2"/>
        <v>0</v>
      </c>
      <c r="F26" s="37">
        <f t="shared" si="3"/>
        <v>0</v>
      </c>
    </row>
    <row r="27" spans="1:6" ht="17.05" customHeight="1">
      <c r="A27" s="6"/>
      <c r="B27" s="11" t="s">
        <v>1</v>
      </c>
      <c r="C27" s="19">
        <f>$C$21*50%/4</f>
        <v>150000</v>
      </c>
      <c r="D27" s="23"/>
      <c r="E27" s="30">
        <f t="shared" si="2"/>
        <v>0</v>
      </c>
      <c r="F27" s="37">
        <f t="shared" si="3"/>
        <v>0</v>
      </c>
    </row>
    <row r="28" spans="1:6" ht="17.05" customHeight="1">
      <c r="A28" s="6"/>
      <c r="B28" s="12" t="s">
        <v>18</v>
      </c>
      <c r="C28" s="17">
        <f>$C$21*50%/4</f>
        <v>150000</v>
      </c>
      <c r="D28" s="24"/>
      <c r="E28" s="31">
        <f t="shared" si="2"/>
        <v>0</v>
      </c>
      <c r="F28" s="38">
        <f t="shared" si="3"/>
        <v>0</v>
      </c>
    </row>
    <row r="29" spans="1:6" ht="17.05" customHeight="1">
      <c r="A29" s="6" t="s">
        <v>5</v>
      </c>
      <c r="B29" s="10" t="s">
        <v>4</v>
      </c>
      <c r="C29" s="18">
        <v>100000</v>
      </c>
      <c r="D29" s="25"/>
      <c r="E29" s="29">
        <f t="shared" si="2"/>
        <v>0</v>
      </c>
      <c r="F29" s="36">
        <f t="shared" si="3"/>
        <v>0</v>
      </c>
    </row>
    <row r="30" spans="1:6" ht="17.05" customHeight="1">
      <c r="A30" s="5"/>
      <c r="B30" s="11" t="s">
        <v>22</v>
      </c>
      <c r="C30" s="19">
        <f>$C$21*30%/4</f>
        <v>90000</v>
      </c>
      <c r="D30" s="23"/>
      <c r="E30" s="30">
        <f t="shared" si="2"/>
        <v>0</v>
      </c>
      <c r="F30" s="37">
        <f t="shared" si="3"/>
        <v>0</v>
      </c>
    </row>
    <row r="31" spans="1:6" ht="17.05" customHeight="1">
      <c r="A31" s="5"/>
      <c r="B31" s="11" t="s">
        <v>6</v>
      </c>
      <c r="C31" s="19">
        <f>$C$21*30%/4</f>
        <v>90000</v>
      </c>
      <c r="D31" s="23"/>
      <c r="E31" s="30">
        <f t="shared" si="2"/>
        <v>0</v>
      </c>
      <c r="F31" s="37">
        <f t="shared" si="3"/>
        <v>0</v>
      </c>
    </row>
    <row r="32" spans="1:6" ht="17.05" customHeight="1">
      <c r="A32" s="5"/>
      <c r="B32" s="12" t="s">
        <v>23</v>
      </c>
      <c r="C32" s="17">
        <v>80000</v>
      </c>
      <c r="D32" s="26"/>
      <c r="E32" s="31">
        <f t="shared" si="2"/>
        <v>0</v>
      </c>
      <c r="F32" s="38">
        <f t="shared" si="3"/>
        <v>0</v>
      </c>
    </row>
    <row r="33" spans="1:6" ht="17.05" customHeight="1">
      <c r="A33" s="5" t="s">
        <v>13</v>
      </c>
      <c r="B33" s="13"/>
      <c r="C33" s="13"/>
      <c r="D33" s="13"/>
      <c r="E33" s="32">
        <f>SUM(E22:E32)</f>
        <v>0</v>
      </c>
      <c r="F33" s="32">
        <f>SUM(F22:F32)</f>
        <v>0</v>
      </c>
    </row>
    <row r="34" spans="1:6" ht="15.05" customHeight="1"/>
    <row r="35" spans="1:6" ht="15.05" customHeight="1"/>
    <row r="36" spans="1:6" ht="15.05" customHeight="1"/>
    <row r="37" spans="1:6" ht="15.05" customHeight="1">
      <c r="C37" s="20"/>
      <c r="D37" s="20"/>
      <c r="E37" s="20"/>
    </row>
    <row r="38" spans="1:6" ht="15.05" customHeight="1">
      <c r="D38" s="20"/>
      <c r="E38" s="34"/>
      <c r="F38" s="20"/>
    </row>
  </sheetData>
  <mergeCells count="10">
    <mergeCell ref="A2:F2"/>
    <mergeCell ref="A17:D17"/>
    <mergeCell ref="A19:F19"/>
    <mergeCell ref="A33:D33"/>
    <mergeCell ref="A6:A8"/>
    <mergeCell ref="A9:A12"/>
    <mergeCell ref="A13:A16"/>
    <mergeCell ref="A22:A24"/>
    <mergeCell ref="A25:A28"/>
    <mergeCell ref="A29:A32"/>
  </mergeCells>
  <phoneticPr fontId="1"/>
  <pageMargins left="0.86" right="0.7" top="0.68" bottom="0.41" header="0.3" footer="0.3"/>
  <pageSetup paperSize="9" scale="9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-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Administrator</cp:lastModifiedBy>
  <cp:lastPrinted>2026-09-11T05:09:20Z</cp:lastPrinted>
  <dcterms:created xsi:type="dcterms:W3CDTF">2025-08-21T03:22:51Z</dcterms:created>
  <dcterms:modified xsi:type="dcterms:W3CDTF">2026-09-16T05:31:45Z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2026-09-16T05:31:45Z</vt:filetime>
  </property>
</Properties>
</file>